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emf" ContentType="image/x-emf"/>
  <Override PartName="/xl/embeddings/oleObject3.bin" ContentType="application/vnd.openxmlformats-officedocument.oleObject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2" windowWidth="21072" windowHeight="9780" tabRatio="171" firstSheet="1" activeTab="1"/>
  </bookViews>
  <sheets>
    <sheet name="video 1" sheetId="1" r:id="rId1"/>
    <sheet name="video 2" sheetId="4" r:id="rId2"/>
    <sheet name="video 3" sheetId="5" r:id="rId3"/>
  </sheets>
  <definedNames>
    <definedName name="_p1">#REF!</definedName>
    <definedName name="_p2">#REF!</definedName>
    <definedName name="_p3">#REF!</definedName>
    <definedName name="p_1">'video 2'!$F$9</definedName>
    <definedName name="p_2">'video 2'!$F$10</definedName>
    <definedName name="psi">'video 2'!$F$8</definedName>
    <definedName name="solver_adj" localSheetId="1" hidden="1">'video 2'!$F$9,'video 2'!$F$8</definedName>
    <definedName name="solver_adj" localSheetId="2" hidden="1">'video 3'!$G$9,'video 3'!$G$8</definedName>
    <definedName name="solver_cvg" localSheetId="1" hidden="1">0.0001</definedName>
    <definedName name="solver_cvg" localSheetId="2" hidden="1">0.0001</definedName>
    <definedName name="solver_drv" localSheetId="1" hidden="1">1</definedName>
    <definedName name="solver_drv" localSheetId="2" hidden="1">1</definedName>
    <definedName name="solver_est" localSheetId="1" hidden="1">1</definedName>
    <definedName name="solver_est" localSheetId="2" hidden="1">1</definedName>
    <definedName name="solver_itr" localSheetId="1" hidden="1">100</definedName>
    <definedName name="solver_itr" localSheetId="2" hidden="1">100</definedName>
    <definedName name="solver_lin" localSheetId="1" hidden="1">2</definedName>
    <definedName name="solver_lin" localSheetId="2" hidden="1">2</definedName>
    <definedName name="solver_neg" localSheetId="1" hidden="1">2</definedName>
    <definedName name="solver_neg" localSheetId="2" hidden="1">2</definedName>
    <definedName name="solver_num" localSheetId="1" hidden="1">0</definedName>
    <definedName name="solver_num" localSheetId="2" hidden="1">0</definedName>
    <definedName name="solver_nwt" localSheetId="1" hidden="1">1</definedName>
    <definedName name="solver_nwt" localSheetId="2" hidden="1">1</definedName>
    <definedName name="solver_opt" localSheetId="1" hidden="1">'video 2'!$E$15</definedName>
    <definedName name="solver_opt" localSheetId="2" hidden="1">'video 3'!$E$15</definedName>
    <definedName name="solver_pre" localSheetId="1" hidden="1">0.000001</definedName>
    <definedName name="solver_pre" localSheetId="2" hidden="1">0.000001</definedName>
    <definedName name="solver_scl" localSheetId="1" hidden="1">2</definedName>
    <definedName name="solver_scl" localSheetId="2" hidden="1">2</definedName>
    <definedName name="solver_sho" localSheetId="1" hidden="1">2</definedName>
    <definedName name="solver_sho" localSheetId="2" hidden="1">2</definedName>
    <definedName name="solver_tim" localSheetId="1" hidden="1">100</definedName>
    <definedName name="solver_tim" localSheetId="2" hidden="1">100</definedName>
    <definedName name="solver_tol" localSheetId="1" hidden="1">0.05</definedName>
    <definedName name="solver_tol" localSheetId="2" hidden="1">0.05</definedName>
    <definedName name="solver_typ" localSheetId="1" hidden="1">1</definedName>
    <definedName name="solver_typ" localSheetId="2" hidden="1">1</definedName>
    <definedName name="solver_val" localSheetId="1" hidden="1">0</definedName>
    <definedName name="solver_val" localSheetId="2" hidden="1">0</definedName>
  </definedNames>
  <calcPr calcId="125725"/>
</workbook>
</file>

<file path=xl/calcChain.xml><?xml version="1.0" encoding="utf-8"?>
<calcChain xmlns="http://schemas.openxmlformats.org/spreadsheetml/2006/main">
  <c r="G8" i="5"/>
  <c r="H10" s="1"/>
  <c r="G9"/>
  <c r="G10"/>
  <c r="D15"/>
  <c r="C15"/>
  <c r="I27" i="4"/>
  <c r="J27" i="5"/>
  <c r="B15"/>
  <c r="F10" i="4"/>
  <c r="G11" s="1"/>
  <c r="D15"/>
  <c r="B15"/>
  <c r="C15" s="1"/>
  <c r="B13" i="1"/>
  <c r="D13" s="1"/>
  <c r="B14"/>
  <c r="C14" s="1"/>
  <c r="B15"/>
  <c r="D15" s="1"/>
  <c r="B16"/>
  <c r="C16" s="1"/>
  <c r="B17"/>
  <c r="D17" s="1"/>
  <c r="B18"/>
  <c r="D18" s="1"/>
  <c r="B19"/>
  <c r="D19" s="1"/>
  <c r="B20"/>
  <c r="C20" s="1"/>
  <c r="B21"/>
  <c r="C21" s="1"/>
  <c r="B22"/>
  <c r="C22" s="1"/>
  <c r="B23"/>
  <c r="C23" s="1"/>
  <c r="B24"/>
  <c r="C24" s="1"/>
  <c r="B25"/>
  <c r="C25" s="1"/>
  <c r="B26"/>
  <c r="C26" s="1"/>
  <c r="B27"/>
  <c r="C27" s="1"/>
  <c r="B28"/>
  <c r="C28" s="1"/>
  <c r="B29"/>
  <c r="C29" s="1"/>
  <c r="B30"/>
  <c r="C30" s="1"/>
  <c r="B31"/>
  <c r="C31" s="1"/>
  <c r="B32"/>
  <c r="C32" s="1"/>
  <c r="B33"/>
  <c r="C33" s="1"/>
  <c r="B34"/>
  <c r="C34" s="1"/>
  <c r="B35"/>
  <c r="C35" s="1"/>
  <c r="B36"/>
  <c r="C36" s="1"/>
  <c r="B37"/>
  <c r="C37" s="1"/>
  <c r="B38"/>
  <c r="C38" s="1"/>
  <c r="B39"/>
  <c r="C39" s="1"/>
  <c r="B40"/>
  <c r="C40" s="1"/>
  <c r="B41"/>
  <c r="C41" s="1"/>
  <c r="B42"/>
  <c r="C42" s="1"/>
  <c r="B43"/>
  <c r="C43" s="1"/>
  <c r="B44"/>
  <c r="C44" s="1"/>
  <c r="B45"/>
  <c r="C45" s="1"/>
  <c r="B46"/>
  <c r="C46" s="1"/>
  <c r="B47"/>
  <c r="C47" s="1"/>
  <c r="B48"/>
  <c r="C48" s="1"/>
  <c r="B49"/>
  <c r="C49" s="1"/>
  <c r="B50"/>
  <c r="C50" s="1"/>
  <c r="B51"/>
  <c r="C51" s="1"/>
  <c r="B52"/>
  <c r="C52" s="1"/>
  <c r="B53"/>
  <c r="C53" s="1"/>
  <c r="B54"/>
  <c r="C54" s="1"/>
  <c r="B55"/>
  <c r="C55" s="1"/>
  <c r="B56"/>
  <c r="C56" s="1"/>
  <c r="B57"/>
  <c r="C57" s="1"/>
  <c r="B58"/>
  <c r="C58" s="1"/>
  <c r="B59"/>
  <c r="C59" s="1"/>
  <c r="B60"/>
  <c r="C60" s="1"/>
  <c r="B61"/>
  <c r="C61" s="1"/>
  <c r="B62"/>
  <c r="C62" s="1"/>
  <c r="B63"/>
  <c r="C63" s="1"/>
  <c r="B64"/>
  <c r="C64" s="1"/>
  <c r="B65"/>
  <c r="C65" s="1"/>
  <c r="B66"/>
  <c r="C66" s="1"/>
  <c r="B67"/>
  <c r="C67" s="1"/>
  <c r="B68"/>
  <c r="C68" s="1"/>
  <c r="B69"/>
  <c r="C69" s="1"/>
  <c r="B70"/>
  <c r="C70" s="1"/>
  <c r="B71"/>
  <c r="C71" s="1"/>
  <c r="B72"/>
  <c r="C72" s="1"/>
  <c r="B73"/>
  <c r="C73" s="1"/>
  <c r="B74"/>
  <c r="C74" s="1"/>
  <c r="B75"/>
  <c r="C75" s="1"/>
  <c r="B76"/>
  <c r="C76" s="1"/>
  <c r="B77"/>
  <c r="C77" s="1"/>
  <c r="B78"/>
  <c r="C78" s="1"/>
  <c r="B79"/>
  <c r="C79" s="1"/>
  <c r="B80"/>
  <c r="C80" s="1"/>
  <c r="B81"/>
  <c r="C81" s="1"/>
  <c r="B82"/>
  <c r="C82" s="1"/>
  <c r="B83"/>
  <c r="C83" s="1"/>
  <c r="B84"/>
  <c r="C84" s="1"/>
  <c r="B85"/>
  <c r="C85" s="1"/>
  <c r="B86"/>
  <c r="C86" s="1"/>
  <c r="B87"/>
  <c r="C87" s="1"/>
  <c r="B88"/>
  <c r="C88" s="1"/>
  <c r="B89"/>
  <c r="C89" s="1"/>
  <c r="B90"/>
  <c r="C90" s="1"/>
  <c r="B91"/>
  <c r="C91" s="1"/>
  <c r="B92"/>
  <c r="C92" s="1"/>
  <c r="B93"/>
  <c r="C93" s="1"/>
  <c r="B94"/>
  <c r="C94" s="1"/>
  <c r="B95"/>
  <c r="C95" s="1"/>
  <c r="B96"/>
  <c r="C96" s="1"/>
  <c r="B97"/>
  <c r="C97" s="1"/>
  <c r="B98"/>
  <c r="C98" s="1"/>
  <c r="B99"/>
  <c r="C99" s="1"/>
  <c r="B100"/>
  <c r="C100" s="1"/>
  <c r="B101"/>
  <c r="C101" s="1"/>
  <c r="B102"/>
  <c r="C102" s="1"/>
  <c r="B103"/>
  <c r="C103" s="1"/>
  <c r="B104"/>
  <c r="C104" s="1"/>
  <c r="B105"/>
  <c r="C105" s="1"/>
  <c r="B106"/>
  <c r="C106" s="1"/>
  <c r="B107"/>
  <c r="C107" s="1"/>
  <c r="B108"/>
  <c r="C108" s="1"/>
  <c r="B109"/>
  <c r="C109" s="1"/>
  <c r="B110"/>
  <c r="C110" s="1"/>
  <c r="B111"/>
  <c r="C111" s="1"/>
  <c r="B12"/>
  <c r="C12" s="1"/>
  <c r="H9" i="5" l="1"/>
  <c r="H8"/>
  <c r="G9" i="4"/>
  <c r="G8"/>
  <c r="H11" i="5"/>
  <c r="G10" i="4"/>
  <c r="D111" i="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E25" s="1"/>
  <c r="D23"/>
  <c r="E23" s="1"/>
  <c r="D21"/>
  <c r="E21" s="1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E28" s="1"/>
  <c r="D26"/>
  <c r="E26" s="1"/>
  <c r="D24"/>
  <c r="E24" s="1"/>
  <c r="D22"/>
  <c r="E22" s="1"/>
  <c r="D20"/>
  <c r="E20" s="1"/>
  <c r="D16"/>
  <c r="E16" s="1"/>
  <c r="D14"/>
  <c r="E14" s="1"/>
  <c r="D12"/>
  <c r="C17"/>
  <c r="E17" s="1"/>
  <c r="C13"/>
  <c r="E13" s="1"/>
  <c r="C19"/>
  <c r="E19" s="1"/>
  <c r="C15"/>
  <c r="E15" s="1"/>
  <c r="C18"/>
  <c r="E18" s="1"/>
  <c r="E2"/>
  <c r="E3" s="1"/>
  <c r="E15" i="5" l="1"/>
  <c r="I15"/>
  <c r="H12"/>
  <c r="H15" i="4"/>
  <c r="E15"/>
  <c r="G12"/>
  <c r="F26" i="1"/>
  <c r="F33"/>
  <c r="E33"/>
  <c r="F39"/>
  <c r="F31"/>
  <c r="F29"/>
  <c r="E35"/>
  <c r="F27"/>
  <c r="F35"/>
  <c r="F22"/>
  <c r="E27"/>
  <c r="E12"/>
  <c r="F37"/>
  <c r="E29"/>
  <c r="E37"/>
  <c r="F24"/>
  <c r="F28"/>
  <c r="F21"/>
  <c r="F13"/>
  <c r="F15"/>
  <c r="F19"/>
  <c r="F16"/>
  <c r="F20"/>
  <c r="F17"/>
  <c r="F14"/>
  <c r="F18"/>
  <c r="F12"/>
  <c r="E39" l="1"/>
  <c r="E31"/>
  <c r="F30"/>
  <c r="E30"/>
  <c r="F32"/>
  <c r="E41"/>
  <c r="F25"/>
  <c r="F41"/>
  <c r="E32"/>
  <c r="E44"/>
  <c r="F44"/>
  <c r="E46"/>
  <c r="F46"/>
  <c r="F23"/>
  <c r="E38"/>
  <c r="F38"/>
  <c r="F42"/>
  <c r="E42"/>
  <c r="E40"/>
  <c r="F40"/>
  <c r="E48"/>
  <c r="F48"/>
  <c r="F50" l="1"/>
  <c r="E50"/>
  <c r="E36"/>
  <c r="F36"/>
  <c r="F34"/>
  <c r="E34"/>
  <c r="F53"/>
  <c r="E53"/>
  <c r="E59"/>
  <c r="F59"/>
  <c r="F51"/>
  <c r="E51"/>
  <c r="E49"/>
  <c r="F49"/>
  <c r="F57"/>
  <c r="E57"/>
  <c r="E55"/>
  <c r="F55"/>
  <c r="F47" l="1"/>
  <c r="E47"/>
  <c r="F43"/>
  <c r="E43"/>
  <c r="F66"/>
  <c r="E66"/>
  <c r="E68"/>
  <c r="F68"/>
  <c r="E45"/>
  <c r="F45"/>
  <c r="E60"/>
  <c r="F60"/>
  <c r="E62"/>
  <c r="F62"/>
  <c r="E64"/>
  <c r="F64"/>
  <c r="E58" l="1"/>
  <c r="F58"/>
  <c r="E54"/>
  <c r="F54"/>
  <c r="F52"/>
  <c r="E52"/>
  <c r="E56"/>
  <c r="F56"/>
  <c r="E71"/>
  <c r="F71"/>
  <c r="E77"/>
  <c r="F77"/>
  <c r="F75"/>
  <c r="E75"/>
  <c r="E73"/>
  <c r="F73"/>
  <c r="F69" l="1"/>
  <c r="E69"/>
  <c r="F63"/>
  <c r="E63"/>
  <c r="E61"/>
  <c r="F61"/>
  <c r="E65"/>
  <c r="F65"/>
  <c r="E84"/>
  <c r="F84"/>
  <c r="E67"/>
  <c r="F67"/>
  <c r="E82"/>
  <c r="F82"/>
  <c r="F86"/>
  <c r="E86"/>
  <c r="E80" l="1"/>
  <c r="F80"/>
  <c r="F74"/>
  <c r="E74"/>
  <c r="F70"/>
  <c r="E70"/>
  <c r="F72"/>
  <c r="E72"/>
  <c r="F76"/>
  <c r="E76"/>
  <c r="E93"/>
  <c r="F93"/>
  <c r="F95"/>
  <c r="E95"/>
  <c r="F78"/>
  <c r="E78"/>
  <c r="F91" l="1"/>
  <c r="E91"/>
  <c r="E83"/>
  <c r="F83"/>
  <c r="F87"/>
  <c r="E87"/>
  <c r="E79"/>
  <c r="F79"/>
  <c r="E81"/>
  <c r="F81"/>
  <c r="F85"/>
  <c r="E85"/>
  <c r="E104"/>
  <c r="F104"/>
  <c r="E89"/>
  <c r="F89"/>
  <c r="F102" l="1"/>
  <c r="E102"/>
  <c r="E88"/>
  <c r="F88"/>
  <c r="F92"/>
  <c r="E92"/>
  <c r="F90"/>
  <c r="E90"/>
  <c r="F94"/>
  <c r="E94"/>
  <c r="F96"/>
  <c r="E96"/>
  <c r="E98"/>
  <c r="F98"/>
  <c r="F100"/>
  <c r="E100"/>
  <c r="E109" l="1"/>
  <c r="F109"/>
  <c r="E107"/>
  <c r="F107"/>
  <c r="F105"/>
  <c r="E105"/>
  <c r="E101"/>
  <c r="F101"/>
  <c r="E103"/>
  <c r="F103"/>
  <c r="F99"/>
  <c r="E99"/>
  <c r="E97"/>
  <c r="F97"/>
  <c r="F111"/>
  <c r="E111"/>
  <c r="F108" l="1"/>
  <c r="E108"/>
  <c r="E110"/>
  <c r="F110"/>
  <c r="F106"/>
  <c r="E106"/>
  <c r="F7" l="1"/>
  <c r="C7"/>
  <c r="E7"/>
  <c r="D7"/>
  <c r="H2"/>
  <c r="H3" s="1"/>
  <c r="H4" s="1"/>
  <c r="H8" l="1"/>
</calcChain>
</file>

<file path=xl/comments1.xml><?xml version="1.0" encoding="utf-8"?>
<comments xmlns="http://schemas.openxmlformats.org/spreadsheetml/2006/main">
  <authors>
    <author>tdonovan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tdonovan:</t>
        </r>
        <r>
          <rPr>
            <sz val="9"/>
            <color indexed="81"/>
            <rFont val="Tahoma"/>
            <family val="2"/>
          </rPr>
          <t xml:space="preserve">
data simulated with p = 0.8 and psi = 0.4
</t>
        </r>
      </text>
    </comment>
  </commentList>
</comments>
</file>

<file path=xl/comments2.xml><?xml version="1.0" encoding="utf-8"?>
<comments xmlns="http://schemas.openxmlformats.org/spreadsheetml/2006/main">
  <authors>
    <author>tdonovan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tdonovan:</t>
        </r>
        <r>
          <rPr>
            <sz val="9"/>
            <color indexed="81"/>
            <rFont val="Tahoma"/>
            <family val="2"/>
          </rPr>
          <t xml:space="preserve">
data simulated with p = 0.5 and psi = 0.5
</t>
        </r>
      </text>
    </comment>
  </commentList>
</comments>
</file>

<file path=xl/sharedStrings.xml><?xml version="1.0" encoding="utf-8"?>
<sst xmlns="http://schemas.openxmlformats.org/spreadsheetml/2006/main" count="97" uniqueCount="65">
  <si>
    <t>psi</t>
  </si>
  <si>
    <t>p</t>
  </si>
  <si>
    <t>N</t>
  </si>
  <si>
    <t>Survey 1</t>
  </si>
  <si>
    <t>Survey 2</t>
  </si>
  <si>
    <t>Encounter History</t>
  </si>
  <si>
    <t>Occupied?</t>
  </si>
  <si>
    <t>Sites</t>
  </si>
  <si>
    <t>sample bias</t>
  </si>
  <si>
    <t>Detected?</t>
  </si>
  <si>
    <t>sites</t>
  </si>
  <si>
    <t>true psi</t>
  </si>
  <si>
    <t>simulate occupancy</t>
  </si>
  <si>
    <t>sampling bias</t>
  </si>
  <si>
    <t>set bias to 0</t>
  </si>
  <si>
    <t>sample</t>
  </si>
  <si>
    <t>compute sample estimate</t>
  </si>
  <si>
    <t>data table</t>
  </si>
  <si>
    <t>01</t>
  </si>
  <si>
    <t>00</t>
  </si>
  <si>
    <t>10</t>
  </si>
  <si>
    <t>11</t>
  </si>
  <si>
    <t>Encounter Histories</t>
  </si>
  <si>
    <t>Frequency</t>
  </si>
  <si>
    <t>SAMPLING PROCESS</t>
  </si>
  <si>
    <t>OBSERVATION PROCESS</t>
  </si>
  <si>
    <t xml:space="preserve"> =IF(A8&lt;=$B$3*$B$1,1,0)</t>
  </si>
  <si>
    <t>remove sample bias, explain formula</t>
  </si>
  <si>
    <t>Sample psi =</t>
  </si>
  <si>
    <t>Sampling bias =</t>
  </si>
  <si>
    <t>Total detections</t>
  </si>
  <si>
    <t>Estimated psi</t>
  </si>
  <si>
    <t>try to estimate psi</t>
  </si>
  <si>
    <t>True Psi</t>
  </si>
  <si>
    <t>Relative bias</t>
  </si>
  <si>
    <t>History</t>
  </si>
  <si>
    <t>Estimate?</t>
  </si>
  <si>
    <t>MLE</t>
  </si>
  <si>
    <t>p1</t>
  </si>
  <si>
    <t>p2</t>
  </si>
  <si>
    <t>Frequency:</t>
  </si>
  <si>
    <t>Parameters</t>
  </si>
  <si>
    <t>History Probability</t>
  </si>
  <si>
    <t>Naïve Psi</t>
  </si>
  <si>
    <t>Log L</t>
  </si>
  <si>
    <t>K</t>
  </si>
  <si>
    <t>OUTPUTS</t>
  </si>
  <si>
    <t>OBSERVATIONAL DATA</t>
  </si>
  <si>
    <t>PARAMETERS</t>
  </si>
  <si>
    <t>&lt;- Maximize This</t>
  </si>
  <si>
    <t>Solver</t>
  </si>
  <si>
    <t>betas</t>
  </si>
  <si>
    <t>start with observed data</t>
  </si>
  <si>
    <t>enter parameters</t>
  </si>
  <si>
    <t>probability of history</t>
  </si>
  <si>
    <t>set up outputs</t>
  </si>
  <si>
    <t>find mle by hand</t>
  </si>
  <si>
    <t>log l surface</t>
  </si>
  <si>
    <t>reveal simulated parameters</t>
  </si>
  <si>
    <t>Max</t>
  </si>
  <si>
    <t>Max =</t>
  </si>
  <si>
    <t>Psi --&gt;</t>
  </si>
  <si>
    <t>add constraints</t>
  </si>
  <si>
    <t>Beta</t>
  </si>
  <si>
    <t>logit link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</si>
</sst>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49" fontId="0" fillId="0" borderId="0" xfId="0" applyNumberFormat="1" applyAlignment="1">
      <alignment horizontal="center"/>
    </xf>
    <xf numFmtId="0" fontId="0" fillId="3" borderId="5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49" fontId="0" fillId="2" borderId="0" xfId="0" applyNumberFormat="1" applyFill="1" applyAlignment="1">
      <alignment horizontal="center"/>
    </xf>
    <xf numFmtId="49" fontId="0" fillId="2" borderId="6" xfId="0" applyNumberForma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perspective val="30"/>
    </c:view3D>
    <c:plotArea>
      <c:layout/>
      <c:surface3DChart>
        <c:ser>
          <c:idx val="0"/>
          <c:order val="0"/>
          <c:val>
            <c:numRef>
              <c:f>'video 2'!$I$16:$R$16</c:f>
              <c:numCache>
                <c:formatCode>General</c:formatCode>
                <c:ptCount val="10"/>
                <c:pt idx="0">
                  <c:v>-230.4287680175612</c:v>
                </c:pt>
                <c:pt idx="1">
                  <c:v>-206.0144768975216</c:v>
                </c:pt>
                <c:pt idx="2">
                  <c:v>-192.26900248355119</c:v>
                </c:pt>
                <c:pt idx="3">
                  <c:v>-182.90708109531701</c:v>
                </c:pt>
                <c:pt idx="4">
                  <c:v>-175.95972875702199</c:v>
                </c:pt>
                <c:pt idx="5">
                  <c:v>-170.55056472062094</c:v>
                </c:pt>
                <c:pt idx="6">
                  <c:v>-166.21270191795836</c:v>
                </c:pt>
                <c:pt idx="7">
                  <c:v>-162.66801587313523</c:v>
                </c:pt>
                <c:pt idx="8">
                  <c:v>-159.73765383521535</c:v>
                </c:pt>
                <c:pt idx="9">
                  <c:v>-157.30002692641082</c:v>
                </c:pt>
              </c:numCache>
            </c:numRef>
          </c:val>
        </c:ser>
        <c:ser>
          <c:idx val="1"/>
          <c:order val="1"/>
          <c:val>
            <c:numRef>
              <c:f>'video 2'!$I$17:$R$17</c:f>
              <c:numCache>
                <c:formatCode>General</c:formatCode>
                <c:ptCount val="10"/>
                <c:pt idx="0">
                  <c:v>-189.96835264287466</c:v>
                </c:pt>
                <c:pt idx="1">
                  <c:v>-166.71965935709045</c:v>
                </c:pt>
                <c:pt idx="2">
                  <c:v>-154.21008317007843</c:v>
                </c:pt>
                <c:pt idx="3">
                  <c:v>-146.16117914497335</c:v>
                </c:pt>
                <c:pt idx="4">
                  <c:v>-140.61172800700453</c:v>
                </c:pt>
                <c:pt idx="5">
                  <c:v>-136.69423555982533</c:v>
                </c:pt>
                <c:pt idx="6">
                  <c:v>-133.95204107590041</c:v>
                </c:pt>
                <c:pt idx="7">
                  <c:v>-132.11885874223063</c:v>
                </c:pt>
                <c:pt idx="8">
                  <c:v>-131.02963105119218</c:v>
                </c:pt>
                <c:pt idx="9">
                  <c:v>-130.57896065227516</c:v>
                </c:pt>
              </c:numCache>
            </c:numRef>
          </c:val>
        </c:ser>
        <c:ser>
          <c:idx val="2"/>
          <c:order val="2"/>
          <c:val>
            <c:numRef>
              <c:f>'video 2'!$I$18:$R$18</c:f>
              <c:numCache>
                <c:formatCode>General</c:formatCode>
                <c:ptCount val="10"/>
                <c:pt idx="0">
                  <c:v>-167.41988989970167</c:v>
                </c:pt>
                <c:pt idx="1">
                  <c:v>-145.25348422837061</c:v>
                </c:pt>
                <c:pt idx="2">
                  <c:v>-133.93484576832768</c:v>
                </c:pt>
                <c:pt idx="3">
                  <c:v>-127.20300414249508</c:v>
                </c:pt>
                <c:pt idx="4">
                  <c:v>-123.11823569415319</c:v>
                </c:pt>
                <c:pt idx="5">
                  <c:v>-120.83981033876043</c:v>
                </c:pt>
                <c:pt idx="6">
                  <c:v>-119.94485107011053</c:v>
                </c:pt>
                <c:pt idx="7">
                  <c:v>-120.21038917228087</c:v>
                </c:pt>
                <c:pt idx="8">
                  <c:v>-121.5279202833587</c:v>
                </c:pt>
                <c:pt idx="9">
                  <c:v>-123.86745613175313</c:v>
                </c:pt>
              </c:numCache>
            </c:numRef>
          </c:val>
        </c:ser>
        <c:ser>
          <c:idx val="3"/>
          <c:order val="3"/>
          <c:val>
            <c:numRef>
              <c:f>'video 2'!$I$19:$R$19</c:f>
              <c:numCache>
                <c:formatCode>General</c:formatCode>
                <c:ptCount val="10"/>
                <c:pt idx="0">
                  <c:v>-152.30238885995553</c:v>
                </c:pt>
                <c:pt idx="1">
                  <c:v>-131.11798449106013</c:v>
                </c:pt>
                <c:pt idx="2">
                  <c:v>-120.91809951049476</c:v>
                </c:pt>
                <c:pt idx="3">
                  <c:v>-115.47268732212308</c:v>
                </c:pt>
                <c:pt idx="4">
                  <c:v>-112.88311483326251</c:v>
                </c:pt>
                <c:pt idx="5">
                  <c:v>-112.36450481399405</c:v>
                </c:pt>
                <c:pt idx="6">
                  <c:v>-113.57196144754022</c:v>
                </c:pt>
                <c:pt idx="7">
                  <c:v>-116.39495626714162</c:v>
                </c:pt>
                <c:pt idx="8">
                  <c:v>-120.89364683699037</c:v>
                </c:pt>
                <c:pt idx="9">
                  <c:v>-127.30396145590433</c:v>
                </c:pt>
              </c:numCache>
            </c:numRef>
          </c:val>
        </c:ser>
        <c:ser>
          <c:idx val="4"/>
          <c:order val="4"/>
          <c:val>
            <c:numRef>
              <c:f>'video 2'!$I$20:$R$20</c:f>
              <c:numCache>
                <c:formatCode>General</c:formatCode>
                <c:ptCount val="10"/>
                <c:pt idx="0">
                  <c:v>-141.40011691480751</c:v>
                </c:pt>
                <c:pt idx="1">
                  <c:v>-121.08078667985748</c:v>
                </c:pt>
                <c:pt idx="2">
                  <c:v>-111.89809684810936</c:v>
                </c:pt>
                <c:pt idx="3">
                  <c:v>-107.66616990891983</c:v>
                </c:pt>
                <c:pt idx="4">
                  <c:v>-106.54956568463527</c:v>
                </c:pt>
                <c:pt idx="5">
                  <c:v>-107.8571704883817</c:v>
                </c:pt>
                <c:pt idx="6">
                  <c:v>-111.38961420886129</c:v>
                </c:pt>
                <c:pt idx="7">
                  <c:v>-117.27551886813347</c:v>
                </c:pt>
                <c:pt idx="8">
                  <c:v>-125.99882652987671</c:v>
                </c:pt>
                <c:pt idx="9">
                  <c:v>-138.62943611198904</c:v>
                </c:pt>
              </c:numCache>
            </c:numRef>
          </c:val>
        </c:ser>
        <c:ser>
          <c:idx val="5"/>
          <c:order val="5"/>
          <c:val>
            <c:numRef>
              <c:f>'video 2'!$I$21:$R$21</c:f>
              <c:numCache>
                <c:formatCode>General</c:formatCode>
                <c:ptCount val="10"/>
                <c:pt idx="0">
                  <c:v>-133.38987749816539</c:v>
                </c:pt>
                <c:pt idx="1">
                  <c:v>-113.80301902018148</c:v>
                </c:pt>
                <c:pt idx="2">
                  <c:v>-105.50586617952349</c:v>
                </c:pt>
                <c:pt idx="3">
                  <c:v>-102.36624169418432</c:v>
                </c:pt>
                <c:pt idx="4">
                  <c:v>-102.63093518952459</c:v>
                </c:pt>
                <c:pt idx="5">
                  <c:v>-105.74152472752715</c:v>
                </c:pt>
                <c:pt idx="6">
                  <c:v>-111.72776194856885</c:v>
                </c:pt>
                <c:pt idx="7">
                  <c:v>-121.15171410228062</c:v>
                </c:pt>
                <c:pt idx="8">
                  <c:v>-135.43200091772377</c:v>
                </c:pt>
                <c:pt idx="9">
                  <c:v>-158.11930967212481</c:v>
                </c:pt>
              </c:numCache>
            </c:numRef>
          </c:val>
        </c:ser>
        <c:ser>
          <c:idx val="6"/>
          <c:order val="6"/>
          <c:val>
            <c:numRef>
              <c:f>'video 2'!$I$22:$R$22</c:f>
              <c:numCache>
                <c:formatCode>General</c:formatCode>
                <c:ptCount val="10"/>
                <c:pt idx="0">
                  <c:v>-127.76801025958578</c:v>
                </c:pt>
                <c:pt idx="1">
                  <c:v>-108.76697830607591</c:v>
                </c:pt>
                <c:pt idx="2">
                  <c:v>-101.19472842743519</c:v>
                </c:pt>
                <c:pt idx="3">
                  <c:v>-98.975350340903319</c:v>
                </c:pt>
                <c:pt idx="4">
                  <c:v>-100.44704336892087</c:v>
                </c:pt>
                <c:pt idx="5">
                  <c:v>-105.21052735472399</c:v>
                </c:pt>
                <c:pt idx="6">
                  <c:v>-113.59969711903477</c:v>
                </c:pt>
                <c:pt idx="7">
                  <c:v>-126.84088397396522</c:v>
                </c:pt>
                <c:pt idx="8">
                  <c:v>-148.14312886157984</c:v>
                </c:pt>
                <c:pt idx="9">
                  <c:v>-188.26209352118059</c:v>
                </c:pt>
              </c:numCache>
            </c:numRef>
          </c:val>
        </c:ser>
        <c:ser>
          <c:idx val="7"/>
          <c:order val="7"/>
          <c:val>
            <c:numRef>
              <c:f>'video 2'!$I$23:$R$23</c:f>
              <c:numCache>
                <c:formatCode>General</c:formatCode>
                <c:ptCount val="10"/>
                <c:pt idx="0">
                  <c:v>-124.70213644263742</c:v>
                </c:pt>
                <c:pt idx="1">
                  <c:v>-106.12853077979753</c:v>
                </c:pt>
                <c:pt idx="2">
                  <c:v>-99.094823047670019</c:v>
                </c:pt>
                <c:pt idx="3">
                  <c:v>-97.574936083296834</c:v>
                </c:pt>
                <c:pt idx="4">
                  <c:v>-99.99196825802801</c:v>
                </c:pt>
                <c:pt idx="5">
                  <c:v>-106.10407810629317</c:v>
                </c:pt>
                <c:pt idx="6">
                  <c:v>-116.5738533040969</c:v>
                </c:pt>
                <c:pt idx="7">
                  <c:v>-133.4485946902131</c:v>
                </c:pt>
                <c:pt idx="8">
                  <c:v>-162.73781898453313</c:v>
                </c:pt>
                <c:pt idx="9">
                  <c:v>-235.9373320973869</c:v>
                </c:pt>
              </c:numCache>
            </c:numRef>
          </c:val>
        </c:ser>
        <c:ser>
          <c:idx val="8"/>
          <c:order val="8"/>
          <c:val>
            <c:numRef>
              <c:f>'video 2'!$I$24:$R$24</c:f>
              <c:numCache>
                <c:formatCode>General</c:formatCode>
                <c:ptCount val="10"/>
                <c:pt idx="0">
                  <c:v>-125.92677287404281</c:v>
                </c:pt>
                <c:pt idx="1">
                  <c:v>-107.6133161270597</c:v>
                </c:pt>
                <c:pt idx="2">
                  <c:v>-100.91146523857616</c:v>
                </c:pt>
                <c:pt idx="3">
                  <c:v>-99.829538272038818</c:v>
                </c:pt>
                <c:pt idx="4">
                  <c:v>-102.85122029895872</c:v>
                </c:pt>
                <c:pt idx="5">
                  <c:v>-109.85225468702089</c:v>
                </c:pt>
                <c:pt idx="6">
                  <c:v>-121.75752049032809</c:v>
                </c:pt>
                <c:pt idx="7">
                  <c:v>-141.34336804003115</c:v>
                </c:pt>
                <c:pt idx="8">
                  <c:v>-177.69537816149196</c:v>
                </c:pt>
                <c:pt idx="9">
                  <c:v>-324.28909480396356</c:v>
                </c:pt>
              </c:numCache>
            </c:numRef>
          </c:val>
        </c:ser>
        <c:bandFmts/>
        <c:axId val="136007040"/>
        <c:axId val="136033408"/>
        <c:axId val="136002624"/>
      </c:surface3DChart>
      <c:catAx>
        <c:axId val="136007040"/>
        <c:scaling>
          <c:orientation val="minMax"/>
        </c:scaling>
        <c:axPos val="b"/>
        <c:tickLblPos val="nextTo"/>
        <c:crossAx val="136033408"/>
        <c:crosses val="autoZero"/>
        <c:auto val="1"/>
        <c:lblAlgn val="ctr"/>
        <c:lblOffset val="100"/>
      </c:catAx>
      <c:valAx>
        <c:axId val="136033408"/>
        <c:scaling>
          <c:orientation val="minMax"/>
        </c:scaling>
        <c:axPos val="l"/>
        <c:majorGridlines/>
        <c:numFmt formatCode="General" sourceLinked="1"/>
        <c:tickLblPos val="nextTo"/>
        <c:crossAx val="136007040"/>
        <c:crosses val="autoZero"/>
        <c:crossBetween val="midCat"/>
      </c:valAx>
      <c:serAx>
        <c:axId val="136002624"/>
        <c:scaling>
          <c:orientation val="minMax"/>
        </c:scaling>
        <c:axPos val="b"/>
        <c:tickLblPos val="nextTo"/>
        <c:crossAx val="136033408"/>
        <c:crosses val="autoZero"/>
      </c:serAx>
    </c:plotArea>
    <c:legend>
      <c:legendPos val="r"/>
      <c:layout/>
      <c:txPr>
        <a:bodyPr/>
        <a:lstStyle/>
        <a:p>
          <a:pPr rtl="0">
            <a:defRPr/>
          </a:pPr>
          <a:endParaRPr lang="en-US"/>
        </a:p>
      </c:txPr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perspective val="30"/>
    </c:view3D>
    <c:plotArea>
      <c:layout/>
      <c:surface3DChart>
        <c:ser>
          <c:idx val="0"/>
          <c:order val="0"/>
          <c:val>
            <c:numRef>
              <c:f>'video 2'!$I$16:$R$16</c:f>
              <c:numCache>
                <c:formatCode>General</c:formatCode>
                <c:ptCount val="10"/>
                <c:pt idx="0">
                  <c:v>-230.4287680175612</c:v>
                </c:pt>
                <c:pt idx="1">
                  <c:v>-206.0144768975216</c:v>
                </c:pt>
                <c:pt idx="2">
                  <c:v>-192.26900248355119</c:v>
                </c:pt>
                <c:pt idx="3">
                  <c:v>-182.90708109531701</c:v>
                </c:pt>
                <c:pt idx="4">
                  <c:v>-175.95972875702199</c:v>
                </c:pt>
                <c:pt idx="5">
                  <c:v>-170.55056472062094</c:v>
                </c:pt>
                <c:pt idx="6">
                  <c:v>-166.21270191795836</c:v>
                </c:pt>
                <c:pt idx="7">
                  <c:v>-162.66801587313523</c:v>
                </c:pt>
                <c:pt idx="8">
                  <c:v>-159.73765383521535</c:v>
                </c:pt>
                <c:pt idx="9">
                  <c:v>-157.30002692641082</c:v>
                </c:pt>
              </c:numCache>
            </c:numRef>
          </c:val>
        </c:ser>
        <c:ser>
          <c:idx val="1"/>
          <c:order val="1"/>
          <c:val>
            <c:numRef>
              <c:f>'video 2'!$I$17:$R$17</c:f>
              <c:numCache>
                <c:formatCode>General</c:formatCode>
                <c:ptCount val="10"/>
                <c:pt idx="0">
                  <c:v>-189.96835264287466</c:v>
                </c:pt>
                <c:pt idx="1">
                  <c:v>-166.71965935709045</c:v>
                </c:pt>
                <c:pt idx="2">
                  <c:v>-154.21008317007843</c:v>
                </c:pt>
                <c:pt idx="3">
                  <c:v>-146.16117914497335</c:v>
                </c:pt>
                <c:pt idx="4">
                  <c:v>-140.61172800700453</c:v>
                </c:pt>
                <c:pt idx="5">
                  <c:v>-136.69423555982533</c:v>
                </c:pt>
                <c:pt idx="6">
                  <c:v>-133.95204107590041</c:v>
                </c:pt>
                <c:pt idx="7">
                  <c:v>-132.11885874223063</c:v>
                </c:pt>
                <c:pt idx="8">
                  <c:v>-131.02963105119218</c:v>
                </c:pt>
                <c:pt idx="9">
                  <c:v>-130.57896065227516</c:v>
                </c:pt>
              </c:numCache>
            </c:numRef>
          </c:val>
        </c:ser>
        <c:ser>
          <c:idx val="2"/>
          <c:order val="2"/>
          <c:val>
            <c:numRef>
              <c:f>'video 2'!$I$18:$R$18</c:f>
              <c:numCache>
                <c:formatCode>General</c:formatCode>
                <c:ptCount val="10"/>
                <c:pt idx="0">
                  <c:v>-167.41988989970167</c:v>
                </c:pt>
                <c:pt idx="1">
                  <c:v>-145.25348422837061</c:v>
                </c:pt>
                <c:pt idx="2">
                  <c:v>-133.93484576832768</c:v>
                </c:pt>
                <c:pt idx="3">
                  <c:v>-127.20300414249508</c:v>
                </c:pt>
                <c:pt idx="4">
                  <c:v>-123.11823569415319</c:v>
                </c:pt>
                <c:pt idx="5">
                  <c:v>-120.83981033876043</c:v>
                </c:pt>
                <c:pt idx="6">
                  <c:v>-119.94485107011053</c:v>
                </c:pt>
                <c:pt idx="7">
                  <c:v>-120.21038917228087</c:v>
                </c:pt>
                <c:pt idx="8">
                  <c:v>-121.5279202833587</c:v>
                </c:pt>
                <c:pt idx="9">
                  <c:v>-123.86745613175313</c:v>
                </c:pt>
              </c:numCache>
            </c:numRef>
          </c:val>
        </c:ser>
        <c:ser>
          <c:idx val="3"/>
          <c:order val="3"/>
          <c:val>
            <c:numRef>
              <c:f>'video 2'!$I$19:$R$19</c:f>
              <c:numCache>
                <c:formatCode>General</c:formatCode>
                <c:ptCount val="10"/>
                <c:pt idx="0">
                  <c:v>-152.30238885995553</c:v>
                </c:pt>
                <c:pt idx="1">
                  <c:v>-131.11798449106013</c:v>
                </c:pt>
                <c:pt idx="2">
                  <c:v>-120.91809951049476</c:v>
                </c:pt>
                <c:pt idx="3">
                  <c:v>-115.47268732212308</c:v>
                </c:pt>
                <c:pt idx="4">
                  <c:v>-112.88311483326251</c:v>
                </c:pt>
                <c:pt idx="5">
                  <c:v>-112.36450481399405</c:v>
                </c:pt>
                <c:pt idx="6">
                  <c:v>-113.57196144754022</c:v>
                </c:pt>
                <c:pt idx="7">
                  <c:v>-116.39495626714162</c:v>
                </c:pt>
                <c:pt idx="8">
                  <c:v>-120.89364683699037</c:v>
                </c:pt>
                <c:pt idx="9">
                  <c:v>-127.30396145590433</c:v>
                </c:pt>
              </c:numCache>
            </c:numRef>
          </c:val>
        </c:ser>
        <c:ser>
          <c:idx val="4"/>
          <c:order val="4"/>
          <c:val>
            <c:numRef>
              <c:f>'video 2'!$I$20:$R$20</c:f>
              <c:numCache>
                <c:formatCode>General</c:formatCode>
                <c:ptCount val="10"/>
                <c:pt idx="0">
                  <c:v>-141.40011691480751</c:v>
                </c:pt>
                <c:pt idx="1">
                  <c:v>-121.08078667985748</c:v>
                </c:pt>
                <c:pt idx="2">
                  <c:v>-111.89809684810936</c:v>
                </c:pt>
                <c:pt idx="3">
                  <c:v>-107.66616990891983</c:v>
                </c:pt>
                <c:pt idx="4">
                  <c:v>-106.54956568463527</c:v>
                </c:pt>
                <c:pt idx="5">
                  <c:v>-107.8571704883817</c:v>
                </c:pt>
                <c:pt idx="6">
                  <c:v>-111.38961420886129</c:v>
                </c:pt>
                <c:pt idx="7">
                  <c:v>-117.27551886813347</c:v>
                </c:pt>
                <c:pt idx="8">
                  <c:v>-125.99882652987671</c:v>
                </c:pt>
                <c:pt idx="9">
                  <c:v>-138.62943611198904</c:v>
                </c:pt>
              </c:numCache>
            </c:numRef>
          </c:val>
        </c:ser>
        <c:ser>
          <c:idx val="5"/>
          <c:order val="5"/>
          <c:val>
            <c:numRef>
              <c:f>'video 2'!$I$21:$R$21</c:f>
              <c:numCache>
                <c:formatCode>General</c:formatCode>
                <c:ptCount val="10"/>
                <c:pt idx="0">
                  <c:v>-133.38987749816539</c:v>
                </c:pt>
                <c:pt idx="1">
                  <c:v>-113.80301902018148</c:v>
                </c:pt>
                <c:pt idx="2">
                  <c:v>-105.50586617952349</c:v>
                </c:pt>
                <c:pt idx="3">
                  <c:v>-102.36624169418432</c:v>
                </c:pt>
                <c:pt idx="4">
                  <c:v>-102.63093518952459</c:v>
                </c:pt>
                <c:pt idx="5">
                  <c:v>-105.74152472752715</c:v>
                </c:pt>
                <c:pt idx="6">
                  <c:v>-111.72776194856885</c:v>
                </c:pt>
                <c:pt idx="7">
                  <c:v>-121.15171410228062</c:v>
                </c:pt>
                <c:pt idx="8">
                  <c:v>-135.43200091772377</c:v>
                </c:pt>
                <c:pt idx="9">
                  <c:v>-158.11930967212481</c:v>
                </c:pt>
              </c:numCache>
            </c:numRef>
          </c:val>
        </c:ser>
        <c:ser>
          <c:idx val="6"/>
          <c:order val="6"/>
          <c:val>
            <c:numRef>
              <c:f>'video 2'!$I$22:$R$22</c:f>
              <c:numCache>
                <c:formatCode>General</c:formatCode>
                <c:ptCount val="10"/>
                <c:pt idx="0">
                  <c:v>-127.76801025958578</c:v>
                </c:pt>
                <c:pt idx="1">
                  <c:v>-108.76697830607591</c:v>
                </c:pt>
                <c:pt idx="2">
                  <c:v>-101.19472842743519</c:v>
                </c:pt>
                <c:pt idx="3">
                  <c:v>-98.975350340903319</c:v>
                </c:pt>
                <c:pt idx="4">
                  <c:v>-100.44704336892087</c:v>
                </c:pt>
                <c:pt idx="5">
                  <c:v>-105.21052735472399</c:v>
                </c:pt>
                <c:pt idx="6">
                  <c:v>-113.59969711903477</c:v>
                </c:pt>
                <c:pt idx="7">
                  <c:v>-126.84088397396522</c:v>
                </c:pt>
                <c:pt idx="8">
                  <c:v>-148.14312886157984</c:v>
                </c:pt>
                <c:pt idx="9">
                  <c:v>-188.26209352118059</c:v>
                </c:pt>
              </c:numCache>
            </c:numRef>
          </c:val>
        </c:ser>
        <c:ser>
          <c:idx val="7"/>
          <c:order val="7"/>
          <c:val>
            <c:numRef>
              <c:f>'video 2'!$I$23:$R$23</c:f>
              <c:numCache>
                <c:formatCode>General</c:formatCode>
                <c:ptCount val="10"/>
                <c:pt idx="0">
                  <c:v>-124.70213644263742</c:v>
                </c:pt>
                <c:pt idx="1">
                  <c:v>-106.12853077979753</c:v>
                </c:pt>
                <c:pt idx="2">
                  <c:v>-99.094823047670019</c:v>
                </c:pt>
                <c:pt idx="3">
                  <c:v>-97.574936083296834</c:v>
                </c:pt>
                <c:pt idx="4">
                  <c:v>-99.99196825802801</c:v>
                </c:pt>
                <c:pt idx="5">
                  <c:v>-106.10407810629317</c:v>
                </c:pt>
                <c:pt idx="6">
                  <c:v>-116.5738533040969</c:v>
                </c:pt>
                <c:pt idx="7">
                  <c:v>-133.4485946902131</c:v>
                </c:pt>
                <c:pt idx="8">
                  <c:v>-162.73781898453313</c:v>
                </c:pt>
                <c:pt idx="9">
                  <c:v>-235.9373320973869</c:v>
                </c:pt>
              </c:numCache>
            </c:numRef>
          </c:val>
        </c:ser>
        <c:ser>
          <c:idx val="8"/>
          <c:order val="8"/>
          <c:val>
            <c:numRef>
              <c:f>'video 2'!$I$24:$R$24</c:f>
              <c:numCache>
                <c:formatCode>General</c:formatCode>
                <c:ptCount val="10"/>
                <c:pt idx="0">
                  <c:v>-125.92677287404281</c:v>
                </c:pt>
                <c:pt idx="1">
                  <c:v>-107.6133161270597</c:v>
                </c:pt>
                <c:pt idx="2">
                  <c:v>-100.91146523857616</c:v>
                </c:pt>
                <c:pt idx="3">
                  <c:v>-99.829538272038818</c:v>
                </c:pt>
                <c:pt idx="4">
                  <c:v>-102.85122029895872</c:v>
                </c:pt>
                <c:pt idx="5">
                  <c:v>-109.85225468702089</c:v>
                </c:pt>
                <c:pt idx="6">
                  <c:v>-121.75752049032809</c:v>
                </c:pt>
                <c:pt idx="7">
                  <c:v>-141.34336804003115</c:v>
                </c:pt>
                <c:pt idx="8">
                  <c:v>-177.69537816149196</c:v>
                </c:pt>
                <c:pt idx="9">
                  <c:v>-324.28909480396356</c:v>
                </c:pt>
              </c:numCache>
            </c:numRef>
          </c:val>
        </c:ser>
        <c:bandFmts/>
        <c:axId val="147542784"/>
        <c:axId val="147544320"/>
        <c:axId val="147524224"/>
      </c:surface3DChart>
      <c:catAx>
        <c:axId val="147542784"/>
        <c:scaling>
          <c:orientation val="minMax"/>
        </c:scaling>
        <c:axPos val="b"/>
        <c:tickLblPos val="nextTo"/>
        <c:crossAx val="147544320"/>
        <c:crosses val="autoZero"/>
        <c:auto val="1"/>
        <c:lblAlgn val="ctr"/>
        <c:lblOffset val="100"/>
      </c:catAx>
      <c:valAx>
        <c:axId val="147544320"/>
        <c:scaling>
          <c:orientation val="minMax"/>
        </c:scaling>
        <c:axPos val="l"/>
        <c:majorGridlines/>
        <c:numFmt formatCode="General" sourceLinked="1"/>
        <c:tickLblPos val="nextTo"/>
        <c:crossAx val="147542784"/>
        <c:crosses val="autoZero"/>
        <c:crossBetween val="midCat"/>
      </c:valAx>
      <c:serAx>
        <c:axId val="147524224"/>
        <c:scaling>
          <c:orientation val="minMax"/>
        </c:scaling>
        <c:axPos val="b"/>
        <c:tickLblPos val="nextTo"/>
        <c:crossAx val="147544320"/>
        <c:crosses val="autoZero"/>
      </c:serAx>
    </c:plotArea>
    <c:legend>
      <c:legendPos val="r"/>
      <c:layout/>
      <c:txPr>
        <a:bodyPr/>
        <a:lstStyle/>
        <a:p>
          <a:pPr rtl="0">
            <a:defRPr/>
          </a:pPr>
          <a:endParaRPr lang="en-US"/>
        </a:p>
      </c:txPr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368300</xdr:colOff>
      <xdr:row>1</xdr:row>
      <xdr:rowOff>38100</xdr:rowOff>
    </xdr:from>
    <xdr:to>
      <xdr:col>14</xdr:col>
      <xdr:colOff>463550</xdr:colOff>
      <xdr:row>12</xdr:row>
      <xdr:rowOff>82550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584200</xdr:colOff>
      <xdr:row>17</xdr:row>
      <xdr:rowOff>101600</xdr:rowOff>
    </xdr:from>
    <xdr:to>
      <xdr:col>6</xdr:col>
      <xdr:colOff>596900</xdr:colOff>
      <xdr:row>22</xdr:row>
      <xdr:rowOff>31750</xdr:rowOff>
    </xdr:to>
    <xdr:cxnSp macro="">
      <xdr:nvCxnSpPr>
        <xdr:cNvPr id="5" name="Straight Arrow Connector 4"/>
        <xdr:cNvCxnSpPr/>
      </xdr:nvCxnSpPr>
      <xdr:spPr>
        <a:xfrm rot="16200000" flipH="1">
          <a:off x="5438775" y="3775075"/>
          <a:ext cx="882650" cy="127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368300</xdr:colOff>
      <xdr:row>1</xdr:row>
      <xdr:rowOff>38100</xdr:rowOff>
    </xdr:from>
    <xdr:to>
      <xdr:col>15</xdr:col>
      <xdr:colOff>520700</xdr:colOff>
      <xdr:row>13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605518</xdr:colOff>
      <xdr:row>17</xdr:row>
      <xdr:rowOff>156482</xdr:rowOff>
    </xdr:from>
    <xdr:to>
      <xdr:col>7</xdr:col>
      <xdr:colOff>618218</xdr:colOff>
      <xdr:row>22</xdr:row>
      <xdr:rowOff>86632</xdr:rowOff>
    </xdr:to>
    <xdr:cxnSp macro="">
      <xdr:nvCxnSpPr>
        <xdr:cNvPr id="3" name="Straight Arrow Connector 2"/>
        <xdr:cNvCxnSpPr/>
      </xdr:nvCxnSpPr>
      <xdr:spPr>
        <a:xfrm rot="16200000" flipH="1">
          <a:off x="6423025" y="3829957"/>
          <a:ext cx="882650" cy="127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omments" Target="../comments1.xml"/><Relationship Id="rId5" Type="http://schemas.openxmlformats.org/officeDocument/2006/relationships/oleObject" Target="../embeddings/oleObject2.bin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oleObject" Target="../embeddings/oleObject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11"/>
  <sheetViews>
    <sheetView zoomScale="160" zoomScaleNormal="160" workbookViewId="0">
      <selection activeCell="D25" sqref="D25"/>
    </sheetView>
  </sheetViews>
  <sheetFormatPr defaultColWidth="9.109375" defaultRowHeight="14.4"/>
  <cols>
    <col min="1" max="1" width="10.109375" style="2" customWidth="1"/>
    <col min="2" max="2" width="11.6640625" style="2" customWidth="1"/>
    <col min="3" max="3" width="10.109375" style="2" customWidth="1"/>
    <col min="4" max="4" width="13.33203125" style="2" customWidth="1"/>
    <col min="5" max="5" width="15.5546875" style="2" customWidth="1"/>
    <col min="6" max="6" width="12.88671875" style="2" customWidth="1"/>
    <col min="7" max="7" width="18.109375" style="2" customWidth="1"/>
    <col min="8" max="8" width="14.6640625" style="2" customWidth="1"/>
    <col min="9" max="19" width="7.5546875" style="2" customWidth="1"/>
    <col min="20" max="20" width="6.44140625" style="2" customWidth="1"/>
    <col min="21" max="23" width="4.88671875" style="2" customWidth="1"/>
    <col min="24" max="24" width="3.6640625" style="2" customWidth="1"/>
    <col min="25" max="16384" width="9.109375" style="2"/>
  </cols>
  <sheetData>
    <row r="1" spans="1:25">
      <c r="A1" s="2" t="s">
        <v>11</v>
      </c>
      <c r="B1" s="8">
        <v>0.4</v>
      </c>
      <c r="D1" s="22" t="s">
        <v>24</v>
      </c>
      <c r="E1" s="22"/>
      <c r="G1" s="22" t="s">
        <v>25</v>
      </c>
      <c r="H1" s="22"/>
    </row>
    <row r="2" spans="1:25">
      <c r="A2" s="2" t="s">
        <v>1</v>
      </c>
      <c r="B2" s="8">
        <v>0.8</v>
      </c>
      <c r="D2" s="2" t="s">
        <v>28</v>
      </c>
      <c r="E2" s="5">
        <f ca="1">SUM(B12:B111)/B3</f>
        <v>0.43</v>
      </c>
      <c r="G2" s="2" t="s">
        <v>30</v>
      </c>
      <c r="H2" s="5">
        <f ca="1">SUM(F12:F111)</f>
        <v>41</v>
      </c>
      <c r="Y2" s="2" t="s">
        <v>10</v>
      </c>
    </row>
    <row r="3" spans="1:25">
      <c r="A3" s="2" t="s">
        <v>2</v>
      </c>
      <c r="B3" s="8">
        <v>100</v>
      </c>
      <c r="D3" s="2" t="s">
        <v>29</v>
      </c>
      <c r="E3" s="5">
        <f ca="1">B1-E2</f>
        <v>-2.9999999999999971E-2</v>
      </c>
      <c r="G3" s="2" t="s">
        <v>31</v>
      </c>
      <c r="H3" s="5">
        <f ca="1">H2/B3</f>
        <v>0.41</v>
      </c>
      <c r="Y3" s="2" t="s">
        <v>11</v>
      </c>
    </row>
    <row r="4" spans="1:25" ht="15" thickBot="1">
      <c r="G4" s="2" t="s">
        <v>34</v>
      </c>
      <c r="H4" s="5">
        <f ca="1">H3/B1</f>
        <v>1.0249999999999999</v>
      </c>
      <c r="Y4" s="2" t="s">
        <v>12</v>
      </c>
    </row>
    <row r="5" spans="1:25" ht="15" thickBot="1">
      <c r="C5" s="19" t="s">
        <v>22</v>
      </c>
      <c r="D5" s="20"/>
      <c r="E5" s="20"/>
      <c r="F5" s="21"/>
      <c r="Y5" s="2" t="s">
        <v>13</v>
      </c>
    </row>
    <row r="6" spans="1:25">
      <c r="C6" s="11" t="s">
        <v>21</v>
      </c>
      <c r="D6" s="12" t="s">
        <v>20</v>
      </c>
      <c r="E6" s="12" t="s">
        <v>18</v>
      </c>
      <c r="F6" s="13" t="s">
        <v>19</v>
      </c>
    </row>
    <row r="7" spans="1:25" ht="15" thickBot="1">
      <c r="B7" s="2" t="s">
        <v>40</v>
      </c>
      <c r="C7" s="7">
        <f ca="1">COUNTIF($E$12:$E$111,C6)</f>
        <v>24</v>
      </c>
      <c r="D7" s="7">
        <f t="shared" ref="D7:F7" ca="1" si="0">COUNTIF($E$12:$E$111,D6)</f>
        <v>6</v>
      </c>
      <c r="E7" s="7">
        <f t="shared" ca="1" si="0"/>
        <v>11</v>
      </c>
      <c r="F7" s="7">
        <f t="shared" ca="1" si="0"/>
        <v>59</v>
      </c>
      <c r="H7" s="2" t="s">
        <v>34</v>
      </c>
      <c r="I7" s="22" t="s">
        <v>33</v>
      </c>
      <c r="J7" s="22"/>
      <c r="K7" s="22"/>
      <c r="L7" s="22"/>
      <c r="M7" s="22"/>
      <c r="N7" s="22"/>
      <c r="O7" s="22"/>
      <c r="P7" s="22"/>
      <c r="Q7" s="22"/>
      <c r="Y7" s="2" t="s">
        <v>27</v>
      </c>
    </row>
    <row r="8" spans="1:25">
      <c r="H8" s="5">
        <f ca="1">H3/B1</f>
        <v>1.0249999999999999</v>
      </c>
      <c r="I8" s="10">
        <v>0</v>
      </c>
      <c r="J8" s="10">
        <v>0.1</v>
      </c>
      <c r="K8" s="10">
        <v>0.2</v>
      </c>
      <c r="L8" s="10">
        <v>0.3</v>
      </c>
      <c r="M8" s="10">
        <v>0.4</v>
      </c>
      <c r="N8" s="10">
        <v>0.5</v>
      </c>
      <c r="O8" s="10">
        <v>0.6</v>
      </c>
      <c r="P8" s="10">
        <v>0.7</v>
      </c>
      <c r="Q8" s="10">
        <v>0.8</v>
      </c>
      <c r="R8" s="10">
        <v>0.9</v>
      </c>
      <c r="S8" s="10">
        <v>1</v>
      </c>
      <c r="Y8" s="2" t="s">
        <v>26</v>
      </c>
    </row>
    <row r="9" spans="1:25">
      <c r="G9" s="2" t="s">
        <v>1</v>
      </c>
      <c r="H9" s="2">
        <v>0</v>
      </c>
      <c r="I9" s="1" t="e">
        <f t="dataTable" ref="I9:S19" dt2D="1" dtr="1" r1="B1" r2="B2" ca="1"/>
        <v>#DIV/0!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Y9" s="2" t="s">
        <v>15</v>
      </c>
    </row>
    <row r="10" spans="1:25">
      <c r="H10" s="2">
        <v>0.1</v>
      </c>
      <c r="I10" s="1" t="e">
        <v>#DIV/0!</v>
      </c>
      <c r="J10" s="1">
        <v>0</v>
      </c>
      <c r="K10" s="1">
        <v>9.9999999999999992E-2</v>
      </c>
      <c r="L10" s="1">
        <v>0.16666666666666669</v>
      </c>
      <c r="M10" s="1">
        <v>0.27499999999999997</v>
      </c>
      <c r="N10" s="1">
        <v>0.2</v>
      </c>
      <c r="O10" s="1">
        <v>0.21666666666666667</v>
      </c>
      <c r="P10" s="1">
        <v>0.27142857142857146</v>
      </c>
      <c r="Q10" s="1">
        <v>0.18749999999999997</v>
      </c>
      <c r="R10" s="1">
        <v>0.19999999999999998</v>
      </c>
      <c r="S10" s="1">
        <v>0.21</v>
      </c>
      <c r="Y10" s="2" t="s">
        <v>32</v>
      </c>
    </row>
    <row r="11" spans="1:25">
      <c r="A11" s="4" t="s">
        <v>7</v>
      </c>
      <c r="B11" s="4" t="s">
        <v>6</v>
      </c>
      <c r="C11" s="4" t="s">
        <v>3</v>
      </c>
      <c r="D11" s="4" t="s">
        <v>4</v>
      </c>
      <c r="E11" s="4" t="s">
        <v>5</v>
      </c>
      <c r="F11" s="4" t="s">
        <v>9</v>
      </c>
      <c r="H11" s="2">
        <v>0.2</v>
      </c>
      <c r="I11" s="1" t="e">
        <v>#DIV/0!</v>
      </c>
      <c r="J11" s="1">
        <v>0.89999999999999991</v>
      </c>
      <c r="K11" s="1">
        <v>0.54999999999999993</v>
      </c>
      <c r="L11" s="1">
        <v>0.4</v>
      </c>
      <c r="M11" s="1">
        <v>0.3</v>
      </c>
      <c r="N11" s="1">
        <v>0.4</v>
      </c>
      <c r="O11" s="1">
        <v>0.4</v>
      </c>
      <c r="P11" s="1">
        <v>0.31428571428571433</v>
      </c>
      <c r="Q11" s="1">
        <v>0.38749999999999996</v>
      </c>
      <c r="R11" s="1">
        <v>0.44444444444444448</v>
      </c>
      <c r="S11" s="1">
        <v>0.34</v>
      </c>
      <c r="Y11" s="2" t="s">
        <v>16</v>
      </c>
    </row>
    <row r="12" spans="1:25">
      <c r="A12" s="2">
        <v>1</v>
      </c>
      <c r="B12" s="3">
        <f ca="1">IF(RAND()&lt;$B$1,1,0)</f>
        <v>1</v>
      </c>
      <c r="C12" s="3">
        <f ca="1">IF(B12=0,0,IF(RAND()&lt;$B$2,1,0))</f>
        <v>1</v>
      </c>
      <c r="D12" s="3">
        <f ca="1">IF(B12=0,0,IF(RAND()&lt;$B$2,1,0))</f>
        <v>1</v>
      </c>
      <c r="E12" s="2" t="str">
        <f ca="1">C12&amp;D12</f>
        <v>11</v>
      </c>
      <c r="F12" s="2">
        <f t="shared" ref="F12:F21" ca="1" si="1">IF(C12+D12&gt;0,1,0)</f>
        <v>1</v>
      </c>
      <c r="H12" s="2">
        <v>0.3</v>
      </c>
      <c r="I12" s="1" t="e">
        <v>#DIV/0!</v>
      </c>
      <c r="J12" s="1">
        <v>1.0999999999999999</v>
      </c>
      <c r="K12" s="1">
        <v>0.54999999999999993</v>
      </c>
      <c r="L12" s="1">
        <v>0.43333333333333335</v>
      </c>
      <c r="M12" s="1">
        <v>0.6</v>
      </c>
      <c r="N12" s="1">
        <v>0.42</v>
      </c>
      <c r="O12" s="1">
        <v>0.58333333333333337</v>
      </c>
      <c r="P12" s="1">
        <v>0.44285714285714289</v>
      </c>
      <c r="Q12" s="1">
        <v>0.52499999999999991</v>
      </c>
      <c r="R12" s="1">
        <v>0.47777777777777775</v>
      </c>
      <c r="S12" s="1">
        <v>0.52</v>
      </c>
      <c r="Y12" s="2" t="s">
        <v>8</v>
      </c>
    </row>
    <row r="13" spans="1:25">
      <c r="A13" s="2">
        <v>2</v>
      </c>
      <c r="B13" s="3">
        <f t="shared" ref="B13:B76" ca="1" si="2">IF(RAND()&lt;$B$1,1,0)</f>
        <v>1</v>
      </c>
      <c r="C13" s="3">
        <f t="shared" ref="C13:C76" ca="1" si="3">IF(B13=0,0,IF(RAND()&lt;$B$2,1,0))</f>
        <v>0</v>
      </c>
      <c r="D13" s="3">
        <f t="shared" ref="D13:D76" ca="1" si="4">IF(B13=0,0,IF(RAND()&lt;$B$2,1,0))</f>
        <v>1</v>
      </c>
      <c r="E13" s="2" t="str">
        <f t="shared" ref="E13:E26" ca="1" si="5">C13&amp;D13</f>
        <v>01</v>
      </c>
      <c r="F13" s="2">
        <f t="shared" ca="1" si="1"/>
        <v>1</v>
      </c>
      <c r="G13"/>
      <c r="H13" s="2">
        <v>0.4</v>
      </c>
      <c r="I13" s="1" t="e">
        <v>#DIV/0!</v>
      </c>
      <c r="J13" s="1">
        <v>0.6</v>
      </c>
      <c r="K13" s="1">
        <v>0.70000000000000007</v>
      </c>
      <c r="L13" s="1">
        <v>0.6</v>
      </c>
      <c r="M13" s="1">
        <v>0.5</v>
      </c>
      <c r="N13" s="1">
        <v>0.57999999999999996</v>
      </c>
      <c r="O13" s="1">
        <v>0.6</v>
      </c>
      <c r="P13" s="1">
        <v>0.75714285714285723</v>
      </c>
      <c r="Q13" s="1">
        <v>0.6875</v>
      </c>
      <c r="R13" s="1">
        <v>0.6777777777777777</v>
      </c>
      <c r="S13" s="1">
        <v>0.6</v>
      </c>
      <c r="Y13" s="2" t="s">
        <v>17</v>
      </c>
    </row>
    <row r="14" spans="1:25">
      <c r="A14" s="2">
        <v>3</v>
      </c>
      <c r="B14" s="3">
        <f t="shared" ca="1" si="2"/>
        <v>1</v>
      </c>
      <c r="C14" s="3">
        <f t="shared" ca="1" si="3"/>
        <v>1</v>
      </c>
      <c r="D14" s="3">
        <f t="shared" ca="1" si="4"/>
        <v>1</v>
      </c>
      <c r="E14" s="2" t="str">
        <f t="shared" ca="1" si="5"/>
        <v>11</v>
      </c>
      <c r="F14" s="2">
        <f t="shared" ca="1" si="1"/>
        <v>1</v>
      </c>
      <c r="G14"/>
      <c r="H14" s="2">
        <v>0.5</v>
      </c>
      <c r="I14" s="1" t="e">
        <v>#DIV/0!</v>
      </c>
      <c r="J14" s="1">
        <v>1</v>
      </c>
      <c r="K14" s="1">
        <v>0.79999999999999993</v>
      </c>
      <c r="L14" s="1">
        <v>0.90000000000000013</v>
      </c>
      <c r="M14" s="1">
        <v>0.87499999999999989</v>
      </c>
      <c r="N14" s="1">
        <v>0.68</v>
      </c>
      <c r="O14" s="1">
        <v>0.7</v>
      </c>
      <c r="P14" s="1">
        <v>0.77142857142857157</v>
      </c>
      <c r="Q14" s="1">
        <v>0.65</v>
      </c>
      <c r="R14" s="1">
        <v>0.68888888888888888</v>
      </c>
      <c r="S14" s="1">
        <v>0.84</v>
      </c>
    </row>
    <row r="15" spans="1:25">
      <c r="A15" s="2">
        <v>4</v>
      </c>
      <c r="B15" s="3">
        <f t="shared" ca="1" si="2"/>
        <v>0</v>
      </c>
      <c r="C15" s="3">
        <f t="shared" ca="1" si="3"/>
        <v>0</v>
      </c>
      <c r="D15" s="3">
        <f t="shared" ca="1" si="4"/>
        <v>0</v>
      </c>
      <c r="E15" s="2" t="str">
        <f t="shared" ca="1" si="5"/>
        <v>00</v>
      </c>
      <c r="F15" s="2">
        <f t="shared" ca="1" si="1"/>
        <v>0</v>
      </c>
      <c r="G15"/>
      <c r="H15" s="2">
        <v>0.6</v>
      </c>
      <c r="I15" s="1" t="e">
        <v>#DIV/0!</v>
      </c>
      <c r="J15" s="1">
        <v>0.39999999999999997</v>
      </c>
      <c r="K15" s="1">
        <v>0.89999999999999991</v>
      </c>
      <c r="L15" s="1">
        <v>0.96666666666666667</v>
      </c>
      <c r="M15" s="1">
        <v>0.70000000000000007</v>
      </c>
      <c r="N15" s="1">
        <v>0.96</v>
      </c>
      <c r="O15" s="1">
        <v>0.76666666666666672</v>
      </c>
      <c r="P15" s="1">
        <v>0.88571428571428579</v>
      </c>
      <c r="Q15" s="1">
        <v>0.83750000000000002</v>
      </c>
      <c r="R15" s="1">
        <v>0.8666666666666667</v>
      </c>
      <c r="S15" s="1">
        <v>0.89</v>
      </c>
      <c r="Y15" s="2" t="s">
        <v>14</v>
      </c>
    </row>
    <row r="16" spans="1:25">
      <c r="A16" s="2">
        <v>5</v>
      </c>
      <c r="B16" s="3">
        <f t="shared" ca="1" si="2"/>
        <v>0</v>
      </c>
      <c r="C16" s="3">
        <f t="shared" ca="1" si="3"/>
        <v>0</v>
      </c>
      <c r="D16" s="3">
        <f t="shared" ca="1" si="4"/>
        <v>0</v>
      </c>
      <c r="E16" s="2" t="str">
        <f t="shared" ca="1" si="5"/>
        <v>00</v>
      </c>
      <c r="F16" s="2">
        <f t="shared" ca="1" si="1"/>
        <v>0</v>
      </c>
      <c r="G16"/>
      <c r="H16" s="2">
        <v>0.7</v>
      </c>
      <c r="I16" s="1" t="e">
        <v>#DIV/0!</v>
      </c>
      <c r="J16" s="1">
        <v>0.89999999999999991</v>
      </c>
      <c r="K16" s="1">
        <v>1</v>
      </c>
      <c r="L16" s="1">
        <v>1.0333333333333334</v>
      </c>
      <c r="M16" s="1">
        <v>0.89999999999999991</v>
      </c>
      <c r="N16" s="1">
        <v>0.92</v>
      </c>
      <c r="O16" s="1">
        <v>1.05</v>
      </c>
      <c r="P16" s="1">
        <v>0.91428571428571437</v>
      </c>
      <c r="Q16" s="1">
        <v>0.98750000000000004</v>
      </c>
      <c r="R16" s="1">
        <v>0.82222222222222219</v>
      </c>
      <c r="S16" s="1">
        <v>0.93</v>
      </c>
    </row>
    <row r="17" spans="1:19">
      <c r="A17" s="2">
        <v>6</v>
      </c>
      <c r="B17" s="3">
        <f t="shared" ca="1" si="2"/>
        <v>0</v>
      </c>
      <c r="C17" s="3">
        <f t="shared" ca="1" si="3"/>
        <v>0</v>
      </c>
      <c r="D17" s="3">
        <f t="shared" ca="1" si="4"/>
        <v>0</v>
      </c>
      <c r="E17" s="2" t="str">
        <f t="shared" ca="1" si="5"/>
        <v>00</v>
      </c>
      <c r="F17" s="2">
        <f t="shared" ca="1" si="1"/>
        <v>0</v>
      </c>
      <c r="G17"/>
      <c r="H17" s="2">
        <v>0.8</v>
      </c>
      <c r="I17" s="1" t="e">
        <v>#DIV/0!</v>
      </c>
      <c r="J17" s="1">
        <v>1.0999999999999999</v>
      </c>
      <c r="K17" s="1">
        <v>0.89999999999999991</v>
      </c>
      <c r="L17" s="1">
        <v>0.63333333333333341</v>
      </c>
      <c r="M17" s="1">
        <v>1.125</v>
      </c>
      <c r="N17" s="1">
        <v>0.9</v>
      </c>
      <c r="O17" s="1">
        <v>1</v>
      </c>
      <c r="P17" s="1">
        <v>0.84285714285714286</v>
      </c>
      <c r="Q17" s="1">
        <v>0.9375</v>
      </c>
      <c r="R17" s="1">
        <v>0.94444444444444442</v>
      </c>
      <c r="S17" s="1">
        <v>0.97</v>
      </c>
    </row>
    <row r="18" spans="1:19">
      <c r="A18" s="2">
        <v>7</v>
      </c>
      <c r="B18" s="3">
        <f t="shared" ca="1" si="2"/>
        <v>0</v>
      </c>
      <c r="C18" s="3">
        <f t="shared" ca="1" si="3"/>
        <v>0</v>
      </c>
      <c r="D18" s="3">
        <f t="shared" ca="1" si="4"/>
        <v>0</v>
      </c>
      <c r="E18" s="2" t="str">
        <f t="shared" ca="1" si="5"/>
        <v>00</v>
      </c>
      <c r="F18" s="2">
        <f t="shared" ca="1" si="1"/>
        <v>0</v>
      </c>
      <c r="H18" s="2">
        <v>0.9</v>
      </c>
      <c r="I18" s="1" t="e">
        <v>#DIV/0!</v>
      </c>
      <c r="J18" s="1">
        <v>1.0999999999999999</v>
      </c>
      <c r="K18" s="1">
        <v>0.85</v>
      </c>
      <c r="L18" s="1">
        <v>0.93333333333333346</v>
      </c>
      <c r="M18" s="1">
        <v>1.125</v>
      </c>
      <c r="N18" s="1">
        <v>0.8</v>
      </c>
      <c r="O18" s="1">
        <v>0.8666666666666667</v>
      </c>
      <c r="P18" s="1">
        <v>1</v>
      </c>
      <c r="Q18" s="1">
        <v>0.98750000000000004</v>
      </c>
      <c r="R18" s="1">
        <v>1</v>
      </c>
      <c r="S18" s="1">
        <v>0.98</v>
      </c>
    </row>
    <row r="19" spans="1:19">
      <c r="A19" s="2">
        <v>8</v>
      </c>
      <c r="B19" s="3">
        <f t="shared" ca="1" si="2"/>
        <v>1</v>
      </c>
      <c r="C19" s="3">
        <f t="shared" ca="1" si="3"/>
        <v>0</v>
      </c>
      <c r="D19" s="3">
        <f t="shared" ca="1" si="4"/>
        <v>1</v>
      </c>
      <c r="E19" s="2" t="str">
        <f t="shared" ca="1" si="5"/>
        <v>01</v>
      </c>
      <c r="F19" s="2">
        <f t="shared" ca="1" si="1"/>
        <v>1</v>
      </c>
      <c r="H19" s="2">
        <v>1</v>
      </c>
      <c r="I19" s="1" t="e">
        <v>#DIV/0!</v>
      </c>
      <c r="J19" s="1">
        <v>1</v>
      </c>
      <c r="K19" s="1">
        <v>0.89999999999999991</v>
      </c>
      <c r="L19" s="1">
        <v>0.96666666666666667</v>
      </c>
      <c r="M19" s="1">
        <v>1.1499999999999999</v>
      </c>
      <c r="N19" s="1">
        <v>1</v>
      </c>
      <c r="O19" s="1">
        <v>1.1000000000000001</v>
      </c>
      <c r="P19" s="1">
        <v>0.84285714285714286</v>
      </c>
      <c r="Q19" s="1">
        <v>0.91249999999999998</v>
      </c>
      <c r="R19" s="1">
        <v>0.98888888888888893</v>
      </c>
      <c r="S19" s="1">
        <v>1</v>
      </c>
    </row>
    <row r="20" spans="1:19">
      <c r="A20" s="2">
        <v>9</v>
      </c>
      <c r="B20" s="3">
        <f t="shared" ca="1" si="2"/>
        <v>1</v>
      </c>
      <c r="C20" s="3">
        <f t="shared" ca="1" si="3"/>
        <v>0</v>
      </c>
      <c r="D20" s="3">
        <f t="shared" ca="1" si="4"/>
        <v>0</v>
      </c>
      <c r="E20" s="2" t="str">
        <f t="shared" ca="1" si="5"/>
        <v>00</v>
      </c>
      <c r="F20" s="2">
        <f t="shared" ca="1" si="1"/>
        <v>0</v>
      </c>
    </row>
    <row r="21" spans="1:19">
      <c r="A21" s="2">
        <v>10</v>
      </c>
      <c r="B21" s="3">
        <f t="shared" ca="1" si="2"/>
        <v>0</v>
      </c>
      <c r="C21" s="3">
        <f t="shared" ca="1" si="3"/>
        <v>0</v>
      </c>
      <c r="D21" s="3">
        <f t="shared" ca="1" si="4"/>
        <v>0</v>
      </c>
      <c r="E21" s="2" t="str">
        <f t="shared" ca="1" si="5"/>
        <v>00</v>
      </c>
      <c r="F21" s="2">
        <f t="shared" ca="1" si="1"/>
        <v>0</v>
      </c>
    </row>
    <row r="22" spans="1:19">
      <c r="A22" s="2">
        <v>11</v>
      </c>
      <c r="B22" s="3">
        <f t="shared" ca="1" si="2"/>
        <v>0</v>
      </c>
      <c r="C22" s="3">
        <f t="shared" ca="1" si="3"/>
        <v>0</v>
      </c>
      <c r="D22" s="3">
        <f t="shared" ca="1" si="4"/>
        <v>0</v>
      </c>
      <c r="E22" s="2" t="str">
        <f t="shared" ca="1" si="5"/>
        <v>00</v>
      </c>
      <c r="F22" s="2">
        <f t="shared" ref="F22:F85" ca="1" si="6">IF(C22+D22&gt;0,1,0)</f>
        <v>0</v>
      </c>
    </row>
    <row r="23" spans="1:19">
      <c r="A23" s="2">
        <v>12</v>
      </c>
      <c r="B23" s="3">
        <f t="shared" ca="1" si="2"/>
        <v>0</v>
      </c>
      <c r="C23" s="3">
        <f t="shared" ca="1" si="3"/>
        <v>0</v>
      </c>
      <c r="D23" s="3">
        <f t="shared" ca="1" si="4"/>
        <v>0</v>
      </c>
      <c r="E23" s="2" t="str">
        <f t="shared" ca="1" si="5"/>
        <v>00</v>
      </c>
      <c r="F23" s="2">
        <f t="shared" ca="1" si="6"/>
        <v>0</v>
      </c>
    </row>
    <row r="24" spans="1:19">
      <c r="A24" s="2">
        <v>13</v>
      </c>
      <c r="B24" s="3">
        <f t="shared" ca="1" si="2"/>
        <v>1</v>
      </c>
      <c r="C24" s="3">
        <f t="shared" ca="1" si="3"/>
        <v>1</v>
      </c>
      <c r="D24" s="3">
        <f t="shared" ca="1" si="4"/>
        <v>0</v>
      </c>
      <c r="E24" s="2" t="str">
        <f t="shared" ca="1" si="5"/>
        <v>10</v>
      </c>
      <c r="F24" s="2">
        <f t="shared" ca="1" si="6"/>
        <v>1</v>
      </c>
    </row>
    <row r="25" spans="1:19">
      <c r="A25" s="2">
        <v>14</v>
      </c>
      <c r="B25" s="3">
        <f t="shared" ca="1" si="2"/>
        <v>0</v>
      </c>
      <c r="C25" s="3">
        <f t="shared" ca="1" si="3"/>
        <v>0</v>
      </c>
      <c r="D25" s="3">
        <f t="shared" ca="1" si="4"/>
        <v>0</v>
      </c>
      <c r="E25" s="2" t="str">
        <f t="shared" ca="1" si="5"/>
        <v>00</v>
      </c>
      <c r="F25" s="2">
        <f t="shared" ca="1" si="6"/>
        <v>0</v>
      </c>
    </row>
    <row r="26" spans="1:19">
      <c r="A26" s="2">
        <v>15</v>
      </c>
      <c r="B26" s="3">
        <f t="shared" ca="1" si="2"/>
        <v>0</v>
      </c>
      <c r="C26" s="3">
        <f t="shared" ca="1" si="3"/>
        <v>0</v>
      </c>
      <c r="D26" s="3">
        <f t="shared" ca="1" si="4"/>
        <v>0</v>
      </c>
      <c r="E26" s="2" t="str">
        <f t="shared" ca="1" si="5"/>
        <v>00</v>
      </c>
      <c r="F26" s="2">
        <f t="shared" ca="1" si="6"/>
        <v>0</v>
      </c>
    </row>
    <row r="27" spans="1:19">
      <c r="A27" s="2">
        <v>16</v>
      </c>
      <c r="B27" s="3">
        <f t="shared" ca="1" si="2"/>
        <v>1</v>
      </c>
      <c r="C27" s="3">
        <f t="shared" ca="1" si="3"/>
        <v>1</v>
      </c>
      <c r="D27" s="3">
        <f t="shared" ca="1" si="4"/>
        <v>1</v>
      </c>
      <c r="E27" s="2" t="str">
        <f t="shared" ref="E27:E85" ca="1" si="7">C27&amp;D27</f>
        <v>11</v>
      </c>
      <c r="F27" s="2">
        <f t="shared" ca="1" si="6"/>
        <v>1</v>
      </c>
    </row>
    <row r="28" spans="1:19">
      <c r="A28" s="2">
        <v>17</v>
      </c>
      <c r="B28" s="3">
        <f t="shared" ca="1" si="2"/>
        <v>1</v>
      </c>
      <c r="C28" s="3">
        <f t="shared" ca="1" si="3"/>
        <v>0</v>
      </c>
      <c r="D28" s="3">
        <f t="shared" ca="1" si="4"/>
        <v>1</v>
      </c>
      <c r="E28" s="2" t="str">
        <f t="shared" ca="1" si="7"/>
        <v>01</v>
      </c>
      <c r="F28" s="2">
        <f t="shared" ca="1" si="6"/>
        <v>1</v>
      </c>
    </row>
    <row r="29" spans="1:19">
      <c r="A29" s="2">
        <v>18</v>
      </c>
      <c r="B29" s="3">
        <f t="shared" ca="1" si="2"/>
        <v>1</v>
      </c>
      <c r="C29" s="3">
        <f t="shared" ca="1" si="3"/>
        <v>1</v>
      </c>
      <c r="D29" s="3">
        <f t="shared" ca="1" si="4"/>
        <v>1</v>
      </c>
      <c r="E29" s="2" t="str">
        <f t="shared" ca="1" si="7"/>
        <v>11</v>
      </c>
      <c r="F29" s="2">
        <f t="shared" ca="1" si="6"/>
        <v>1</v>
      </c>
    </row>
    <row r="30" spans="1:19">
      <c r="A30" s="2">
        <v>19</v>
      </c>
      <c r="B30" s="3">
        <f t="shared" ca="1" si="2"/>
        <v>0</v>
      </c>
      <c r="C30" s="3">
        <f t="shared" ca="1" si="3"/>
        <v>0</v>
      </c>
      <c r="D30" s="3">
        <f t="shared" ca="1" si="4"/>
        <v>0</v>
      </c>
      <c r="E30" s="2" t="str">
        <f t="shared" ca="1" si="7"/>
        <v>00</v>
      </c>
      <c r="F30" s="2">
        <f t="shared" ca="1" si="6"/>
        <v>0</v>
      </c>
    </row>
    <row r="31" spans="1:19">
      <c r="A31" s="2">
        <v>20</v>
      </c>
      <c r="B31" s="3">
        <f t="shared" ca="1" si="2"/>
        <v>0</v>
      </c>
      <c r="C31" s="3">
        <f t="shared" ca="1" si="3"/>
        <v>0</v>
      </c>
      <c r="D31" s="3">
        <f t="shared" ca="1" si="4"/>
        <v>0</v>
      </c>
      <c r="E31" s="2" t="str">
        <f t="shared" ca="1" si="7"/>
        <v>00</v>
      </c>
      <c r="F31" s="2">
        <f t="shared" ca="1" si="6"/>
        <v>0</v>
      </c>
    </row>
    <row r="32" spans="1:19">
      <c r="A32" s="2">
        <v>21</v>
      </c>
      <c r="B32" s="3">
        <f t="shared" ca="1" si="2"/>
        <v>1</v>
      </c>
      <c r="C32" s="3">
        <f t="shared" ca="1" si="3"/>
        <v>1</v>
      </c>
      <c r="D32" s="3">
        <f t="shared" ca="1" si="4"/>
        <v>1</v>
      </c>
      <c r="E32" s="2" t="str">
        <f t="shared" ca="1" si="7"/>
        <v>11</v>
      </c>
      <c r="F32" s="2">
        <f t="shared" ca="1" si="6"/>
        <v>1</v>
      </c>
    </row>
    <row r="33" spans="1:6">
      <c r="A33" s="2">
        <v>22</v>
      </c>
      <c r="B33" s="3">
        <f t="shared" ca="1" si="2"/>
        <v>0</v>
      </c>
      <c r="C33" s="3">
        <f t="shared" ca="1" si="3"/>
        <v>0</v>
      </c>
      <c r="D33" s="3">
        <f t="shared" ca="1" si="4"/>
        <v>0</v>
      </c>
      <c r="E33" s="2" t="str">
        <f t="shared" ca="1" si="7"/>
        <v>00</v>
      </c>
      <c r="F33" s="2">
        <f t="shared" ca="1" si="6"/>
        <v>0</v>
      </c>
    </row>
    <row r="34" spans="1:6">
      <c r="A34" s="2">
        <v>23</v>
      </c>
      <c r="B34" s="3">
        <f t="shared" ca="1" si="2"/>
        <v>1</v>
      </c>
      <c r="C34" s="3">
        <f t="shared" ca="1" si="3"/>
        <v>1</v>
      </c>
      <c r="D34" s="3">
        <f t="shared" ca="1" si="4"/>
        <v>0</v>
      </c>
      <c r="E34" s="2" t="str">
        <f t="shared" ca="1" si="7"/>
        <v>10</v>
      </c>
      <c r="F34" s="2">
        <f t="shared" ca="1" si="6"/>
        <v>1</v>
      </c>
    </row>
    <row r="35" spans="1:6">
      <c r="A35" s="2">
        <v>24</v>
      </c>
      <c r="B35" s="3">
        <f t="shared" ca="1" si="2"/>
        <v>1</v>
      </c>
      <c r="C35" s="3">
        <f t="shared" ca="1" si="3"/>
        <v>1</v>
      </c>
      <c r="D35" s="3">
        <f t="shared" ca="1" si="4"/>
        <v>1</v>
      </c>
      <c r="E35" s="2" t="str">
        <f t="shared" ca="1" si="7"/>
        <v>11</v>
      </c>
      <c r="F35" s="2">
        <f t="shared" ca="1" si="6"/>
        <v>1</v>
      </c>
    </row>
    <row r="36" spans="1:6">
      <c r="A36" s="2">
        <v>25</v>
      </c>
      <c r="B36" s="3">
        <f t="shared" ca="1" si="2"/>
        <v>0</v>
      </c>
      <c r="C36" s="3">
        <f t="shared" ca="1" si="3"/>
        <v>0</v>
      </c>
      <c r="D36" s="3">
        <f t="shared" ca="1" si="4"/>
        <v>0</v>
      </c>
      <c r="E36" s="2" t="str">
        <f t="shared" ca="1" si="7"/>
        <v>00</v>
      </c>
      <c r="F36" s="2">
        <f t="shared" ca="1" si="6"/>
        <v>0</v>
      </c>
    </row>
    <row r="37" spans="1:6">
      <c r="A37" s="2">
        <v>26</v>
      </c>
      <c r="B37" s="3">
        <f t="shared" ca="1" si="2"/>
        <v>0</v>
      </c>
      <c r="C37" s="3">
        <f t="shared" ca="1" si="3"/>
        <v>0</v>
      </c>
      <c r="D37" s="3">
        <f t="shared" ca="1" si="4"/>
        <v>0</v>
      </c>
      <c r="E37" s="2" t="str">
        <f t="shared" ca="1" si="7"/>
        <v>00</v>
      </c>
      <c r="F37" s="2">
        <f t="shared" ca="1" si="6"/>
        <v>0</v>
      </c>
    </row>
    <row r="38" spans="1:6">
      <c r="A38" s="2">
        <v>27</v>
      </c>
      <c r="B38" s="3">
        <f t="shared" ca="1" si="2"/>
        <v>0</v>
      </c>
      <c r="C38" s="3">
        <f t="shared" ca="1" si="3"/>
        <v>0</v>
      </c>
      <c r="D38" s="3">
        <f t="shared" ca="1" si="4"/>
        <v>0</v>
      </c>
      <c r="E38" s="2" t="str">
        <f t="shared" ca="1" si="7"/>
        <v>00</v>
      </c>
      <c r="F38" s="2">
        <f t="shared" ca="1" si="6"/>
        <v>0</v>
      </c>
    </row>
    <row r="39" spans="1:6">
      <c r="A39" s="2">
        <v>28</v>
      </c>
      <c r="B39" s="3">
        <f t="shared" ca="1" si="2"/>
        <v>1</v>
      </c>
      <c r="C39" s="3">
        <f t="shared" ca="1" si="3"/>
        <v>1</v>
      </c>
      <c r="D39" s="3">
        <f t="shared" ca="1" si="4"/>
        <v>0</v>
      </c>
      <c r="E39" s="2" t="str">
        <f t="shared" ca="1" si="7"/>
        <v>10</v>
      </c>
      <c r="F39" s="2">
        <f t="shared" ca="1" si="6"/>
        <v>1</v>
      </c>
    </row>
    <row r="40" spans="1:6">
      <c r="A40" s="2">
        <v>29</v>
      </c>
      <c r="B40" s="3">
        <f t="shared" ca="1" si="2"/>
        <v>0</v>
      </c>
      <c r="C40" s="3">
        <f t="shared" ca="1" si="3"/>
        <v>0</v>
      </c>
      <c r="D40" s="3">
        <f t="shared" ca="1" si="4"/>
        <v>0</v>
      </c>
      <c r="E40" s="2" t="str">
        <f t="shared" ca="1" si="7"/>
        <v>00</v>
      </c>
      <c r="F40" s="2">
        <f t="shared" ca="1" si="6"/>
        <v>0</v>
      </c>
    </row>
    <row r="41" spans="1:6">
      <c r="A41" s="2">
        <v>30</v>
      </c>
      <c r="B41" s="3">
        <f t="shared" ca="1" si="2"/>
        <v>1</v>
      </c>
      <c r="C41" s="3">
        <f t="shared" ca="1" si="3"/>
        <v>0</v>
      </c>
      <c r="D41" s="3">
        <f t="shared" ca="1" si="4"/>
        <v>1</v>
      </c>
      <c r="E41" s="2" t="str">
        <f t="shared" ca="1" si="7"/>
        <v>01</v>
      </c>
      <c r="F41" s="2">
        <f t="shared" ca="1" si="6"/>
        <v>1</v>
      </c>
    </row>
    <row r="42" spans="1:6">
      <c r="A42" s="2">
        <v>31</v>
      </c>
      <c r="B42" s="3">
        <f t="shared" ca="1" si="2"/>
        <v>0</v>
      </c>
      <c r="C42" s="3">
        <f t="shared" ca="1" si="3"/>
        <v>0</v>
      </c>
      <c r="D42" s="3">
        <f t="shared" ca="1" si="4"/>
        <v>0</v>
      </c>
      <c r="E42" s="2" t="str">
        <f t="shared" ca="1" si="7"/>
        <v>00</v>
      </c>
      <c r="F42" s="2">
        <f t="shared" ca="1" si="6"/>
        <v>0</v>
      </c>
    </row>
    <row r="43" spans="1:6">
      <c r="A43" s="2">
        <v>32</v>
      </c>
      <c r="B43" s="3">
        <f t="shared" ca="1" si="2"/>
        <v>1</v>
      </c>
      <c r="C43" s="3">
        <f t="shared" ca="1" si="3"/>
        <v>0</v>
      </c>
      <c r="D43" s="3">
        <f t="shared" ca="1" si="4"/>
        <v>0</v>
      </c>
      <c r="E43" s="2" t="str">
        <f t="shared" ca="1" si="7"/>
        <v>00</v>
      </c>
      <c r="F43" s="2">
        <f t="shared" ca="1" si="6"/>
        <v>0</v>
      </c>
    </row>
    <row r="44" spans="1:6">
      <c r="A44" s="2">
        <v>33</v>
      </c>
      <c r="B44" s="3">
        <f t="shared" ca="1" si="2"/>
        <v>1</v>
      </c>
      <c r="C44" s="3">
        <f t="shared" ca="1" si="3"/>
        <v>1</v>
      </c>
      <c r="D44" s="3">
        <f t="shared" ca="1" si="4"/>
        <v>1</v>
      </c>
      <c r="E44" s="2" t="str">
        <f t="shared" ca="1" si="7"/>
        <v>11</v>
      </c>
      <c r="F44" s="2">
        <f t="shared" ca="1" si="6"/>
        <v>1</v>
      </c>
    </row>
    <row r="45" spans="1:6">
      <c r="A45" s="2">
        <v>34</v>
      </c>
      <c r="B45" s="3">
        <f t="shared" ca="1" si="2"/>
        <v>0</v>
      </c>
      <c r="C45" s="3">
        <f t="shared" ca="1" si="3"/>
        <v>0</v>
      </c>
      <c r="D45" s="3">
        <f t="shared" ca="1" si="4"/>
        <v>0</v>
      </c>
      <c r="E45" s="2" t="str">
        <f t="shared" ca="1" si="7"/>
        <v>00</v>
      </c>
      <c r="F45" s="2">
        <f t="shared" ca="1" si="6"/>
        <v>0</v>
      </c>
    </row>
    <row r="46" spans="1:6">
      <c r="A46" s="2">
        <v>35</v>
      </c>
      <c r="B46" s="3">
        <f t="shared" ca="1" si="2"/>
        <v>1</v>
      </c>
      <c r="C46" s="3">
        <f t="shared" ca="1" si="3"/>
        <v>1</v>
      </c>
      <c r="D46" s="3">
        <f t="shared" ca="1" si="4"/>
        <v>1</v>
      </c>
      <c r="E46" s="2" t="str">
        <f t="shared" ca="1" si="7"/>
        <v>11</v>
      </c>
      <c r="F46" s="2">
        <f t="shared" ca="1" si="6"/>
        <v>1</v>
      </c>
    </row>
    <row r="47" spans="1:6">
      <c r="A47" s="2">
        <v>36</v>
      </c>
      <c r="B47" s="3">
        <f t="shared" ca="1" si="2"/>
        <v>1</v>
      </c>
      <c r="C47" s="3">
        <f t="shared" ca="1" si="3"/>
        <v>0</v>
      </c>
      <c r="D47" s="3">
        <f t="shared" ca="1" si="4"/>
        <v>1</v>
      </c>
      <c r="E47" s="2" t="str">
        <f t="shared" ca="1" si="7"/>
        <v>01</v>
      </c>
      <c r="F47" s="2">
        <f t="shared" ca="1" si="6"/>
        <v>1</v>
      </c>
    </row>
    <row r="48" spans="1:6">
      <c r="A48" s="2">
        <v>37</v>
      </c>
      <c r="B48" s="3">
        <f t="shared" ca="1" si="2"/>
        <v>0</v>
      </c>
      <c r="C48" s="3">
        <f t="shared" ca="1" si="3"/>
        <v>0</v>
      </c>
      <c r="D48" s="3">
        <f t="shared" ca="1" si="4"/>
        <v>0</v>
      </c>
      <c r="E48" s="2" t="str">
        <f t="shared" ca="1" si="7"/>
        <v>00</v>
      </c>
      <c r="F48" s="2">
        <f t="shared" ca="1" si="6"/>
        <v>0</v>
      </c>
    </row>
    <row r="49" spans="1:6">
      <c r="A49" s="2">
        <v>38</v>
      </c>
      <c r="B49" s="3">
        <f t="shared" ca="1" si="2"/>
        <v>0</v>
      </c>
      <c r="C49" s="3">
        <f t="shared" ca="1" si="3"/>
        <v>0</v>
      </c>
      <c r="D49" s="3">
        <f t="shared" ca="1" si="4"/>
        <v>0</v>
      </c>
      <c r="E49" s="2" t="str">
        <f t="shared" ca="1" si="7"/>
        <v>00</v>
      </c>
      <c r="F49" s="2">
        <f t="shared" ca="1" si="6"/>
        <v>0</v>
      </c>
    </row>
    <row r="50" spans="1:6">
      <c r="A50" s="2">
        <v>39</v>
      </c>
      <c r="B50" s="3">
        <f t="shared" ca="1" si="2"/>
        <v>0</v>
      </c>
      <c r="C50" s="3">
        <f t="shared" ca="1" si="3"/>
        <v>0</v>
      </c>
      <c r="D50" s="3">
        <f t="shared" ca="1" si="4"/>
        <v>0</v>
      </c>
      <c r="E50" s="2" t="str">
        <f t="shared" ca="1" si="7"/>
        <v>00</v>
      </c>
      <c r="F50" s="2">
        <f t="shared" ca="1" si="6"/>
        <v>0</v>
      </c>
    </row>
    <row r="51" spans="1:6">
      <c r="A51" s="2">
        <v>40</v>
      </c>
      <c r="B51" s="3">
        <f t="shared" ca="1" si="2"/>
        <v>0</v>
      </c>
      <c r="C51" s="3">
        <f t="shared" ca="1" si="3"/>
        <v>0</v>
      </c>
      <c r="D51" s="3">
        <f t="shared" ca="1" si="4"/>
        <v>0</v>
      </c>
      <c r="E51" s="2" t="str">
        <f t="shared" ca="1" si="7"/>
        <v>00</v>
      </c>
      <c r="F51" s="2">
        <f t="shared" ca="1" si="6"/>
        <v>0</v>
      </c>
    </row>
    <row r="52" spans="1:6">
      <c r="A52" s="2">
        <v>41</v>
      </c>
      <c r="B52" s="3">
        <f t="shared" ca="1" si="2"/>
        <v>0</v>
      </c>
      <c r="C52" s="3">
        <f t="shared" ca="1" si="3"/>
        <v>0</v>
      </c>
      <c r="D52" s="3">
        <f t="shared" ca="1" si="4"/>
        <v>0</v>
      </c>
      <c r="E52" s="2" t="str">
        <f t="shared" ca="1" si="7"/>
        <v>00</v>
      </c>
      <c r="F52" s="2">
        <f t="shared" ca="1" si="6"/>
        <v>0</v>
      </c>
    </row>
    <row r="53" spans="1:6">
      <c r="A53" s="2">
        <v>42</v>
      </c>
      <c r="B53" s="3">
        <f t="shared" ca="1" si="2"/>
        <v>0</v>
      </c>
      <c r="C53" s="3">
        <f t="shared" ca="1" si="3"/>
        <v>0</v>
      </c>
      <c r="D53" s="3">
        <f t="shared" ca="1" si="4"/>
        <v>0</v>
      </c>
      <c r="E53" s="2" t="str">
        <f t="shared" ca="1" si="7"/>
        <v>00</v>
      </c>
      <c r="F53" s="2">
        <f t="shared" ca="1" si="6"/>
        <v>0</v>
      </c>
    </row>
    <row r="54" spans="1:6">
      <c r="A54" s="2">
        <v>43</v>
      </c>
      <c r="B54" s="3">
        <f t="shared" ca="1" si="2"/>
        <v>0</v>
      </c>
      <c r="C54" s="3">
        <f t="shared" ca="1" si="3"/>
        <v>0</v>
      </c>
      <c r="D54" s="3">
        <f t="shared" ca="1" si="4"/>
        <v>0</v>
      </c>
      <c r="E54" s="2" t="str">
        <f t="shared" ca="1" si="7"/>
        <v>00</v>
      </c>
      <c r="F54" s="2">
        <f t="shared" ca="1" si="6"/>
        <v>0</v>
      </c>
    </row>
    <row r="55" spans="1:6">
      <c r="A55" s="2">
        <v>44</v>
      </c>
      <c r="B55" s="3">
        <f t="shared" ca="1" si="2"/>
        <v>0</v>
      </c>
      <c r="C55" s="3">
        <f t="shared" ca="1" si="3"/>
        <v>0</v>
      </c>
      <c r="D55" s="3">
        <f t="shared" ca="1" si="4"/>
        <v>0</v>
      </c>
      <c r="E55" s="2" t="str">
        <f t="shared" ca="1" si="7"/>
        <v>00</v>
      </c>
      <c r="F55" s="2">
        <f t="shared" ca="1" si="6"/>
        <v>0</v>
      </c>
    </row>
    <row r="56" spans="1:6">
      <c r="A56" s="2">
        <v>45</v>
      </c>
      <c r="B56" s="3">
        <f t="shared" ca="1" si="2"/>
        <v>1</v>
      </c>
      <c r="C56" s="3">
        <f t="shared" ca="1" si="3"/>
        <v>1</v>
      </c>
      <c r="D56" s="3">
        <f t="shared" ca="1" si="4"/>
        <v>1</v>
      </c>
      <c r="E56" s="2" t="str">
        <f t="shared" ca="1" si="7"/>
        <v>11</v>
      </c>
      <c r="F56" s="2">
        <f t="shared" ca="1" si="6"/>
        <v>1</v>
      </c>
    </row>
    <row r="57" spans="1:6">
      <c r="A57" s="2">
        <v>46</v>
      </c>
      <c r="B57" s="3">
        <f t="shared" ca="1" si="2"/>
        <v>0</v>
      </c>
      <c r="C57" s="3">
        <f t="shared" ca="1" si="3"/>
        <v>0</v>
      </c>
      <c r="D57" s="3">
        <f t="shared" ca="1" si="4"/>
        <v>0</v>
      </c>
      <c r="E57" s="2" t="str">
        <f t="shared" ca="1" si="7"/>
        <v>00</v>
      </c>
      <c r="F57" s="2">
        <f t="shared" ca="1" si="6"/>
        <v>0</v>
      </c>
    </row>
    <row r="58" spans="1:6">
      <c r="A58" s="2">
        <v>47</v>
      </c>
      <c r="B58" s="3">
        <f t="shared" ca="1" si="2"/>
        <v>0</v>
      </c>
      <c r="C58" s="3">
        <f t="shared" ca="1" si="3"/>
        <v>0</v>
      </c>
      <c r="D58" s="3">
        <f t="shared" ca="1" si="4"/>
        <v>0</v>
      </c>
      <c r="E58" s="2" t="str">
        <f t="shared" ca="1" si="7"/>
        <v>00</v>
      </c>
      <c r="F58" s="2">
        <f t="shared" ca="1" si="6"/>
        <v>0</v>
      </c>
    </row>
    <row r="59" spans="1:6">
      <c r="A59" s="2">
        <v>48</v>
      </c>
      <c r="B59" s="3">
        <f t="shared" ca="1" si="2"/>
        <v>0</v>
      </c>
      <c r="C59" s="3">
        <f t="shared" ca="1" si="3"/>
        <v>0</v>
      </c>
      <c r="D59" s="3">
        <f t="shared" ca="1" si="4"/>
        <v>0</v>
      </c>
      <c r="E59" s="2" t="str">
        <f t="shared" ca="1" si="7"/>
        <v>00</v>
      </c>
      <c r="F59" s="2">
        <f t="shared" ca="1" si="6"/>
        <v>0</v>
      </c>
    </row>
    <row r="60" spans="1:6">
      <c r="A60" s="2">
        <v>49</v>
      </c>
      <c r="B60" s="3">
        <f t="shared" ca="1" si="2"/>
        <v>1</v>
      </c>
      <c r="C60" s="3">
        <f t="shared" ca="1" si="3"/>
        <v>1</v>
      </c>
      <c r="D60" s="3">
        <f t="shared" ca="1" si="4"/>
        <v>1</v>
      </c>
      <c r="E60" s="2" t="str">
        <f t="shared" ca="1" si="7"/>
        <v>11</v>
      </c>
      <c r="F60" s="2">
        <f t="shared" ca="1" si="6"/>
        <v>1</v>
      </c>
    </row>
    <row r="61" spans="1:6">
      <c r="A61" s="2">
        <v>50</v>
      </c>
      <c r="B61" s="3">
        <f t="shared" ca="1" si="2"/>
        <v>1</v>
      </c>
      <c r="C61" s="3">
        <f t="shared" ca="1" si="3"/>
        <v>1</v>
      </c>
      <c r="D61" s="3">
        <f t="shared" ca="1" si="4"/>
        <v>1</v>
      </c>
      <c r="E61" s="2" t="str">
        <f t="shared" ca="1" si="7"/>
        <v>11</v>
      </c>
      <c r="F61" s="2">
        <f t="shared" ca="1" si="6"/>
        <v>1</v>
      </c>
    </row>
    <row r="62" spans="1:6">
      <c r="A62" s="2">
        <v>51</v>
      </c>
      <c r="B62" s="3">
        <f t="shared" ca="1" si="2"/>
        <v>1</v>
      </c>
      <c r="C62" s="3">
        <f t="shared" ca="1" si="3"/>
        <v>0</v>
      </c>
      <c r="D62" s="3">
        <f t="shared" ca="1" si="4"/>
        <v>1</v>
      </c>
      <c r="E62" s="2" t="str">
        <f t="shared" ca="1" si="7"/>
        <v>01</v>
      </c>
      <c r="F62" s="2">
        <f t="shared" ca="1" si="6"/>
        <v>1</v>
      </c>
    </row>
    <row r="63" spans="1:6">
      <c r="A63" s="2">
        <v>52</v>
      </c>
      <c r="B63" s="3">
        <f t="shared" ca="1" si="2"/>
        <v>0</v>
      </c>
      <c r="C63" s="3">
        <f t="shared" ca="1" si="3"/>
        <v>0</v>
      </c>
      <c r="D63" s="3">
        <f t="shared" ca="1" si="4"/>
        <v>0</v>
      </c>
      <c r="E63" s="2" t="str">
        <f t="shared" ca="1" si="7"/>
        <v>00</v>
      </c>
      <c r="F63" s="2">
        <f t="shared" ca="1" si="6"/>
        <v>0</v>
      </c>
    </row>
    <row r="64" spans="1:6">
      <c r="A64" s="2">
        <v>53</v>
      </c>
      <c r="B64" s="3">
        <f t="shared" ca="1" si="2"/>
        <v>1</v>
      </c>
      <c r="C64" s="3">
        <f t="shared" ca="1" si="3"/>
        <v>0</v>
      </c>
      <c r="D64" s="3">
        <f t="shared" ca="1" si="4"/>
        <v>1</v>
      </c>
      <c r="E64" s="2" t="str">
        <f t="shared" ca="1" si="7"/>
        <v>01</v>
      </c>
      <c r="F64" s="2">
        <f t="shared" ca="1" si="6"/>
        <v>1</v>
      </c>
    </row>
    <row r="65" spans="1:6">
      <c r="A65" s="2">
        <v>54</v>
      </c>
      <c r="B65" s="3">
        <f t="shared" ca="1" si="2"/>
        <v>1</v>
      </c>
      <c r="C65" s="3">
        <f t="shared" ca="1" si="3"/>
        <v>1</v>
      </c>
      <c r="D65" s="3">
        <f t="shared" ca="1" si="4"/>
        <v>1</v>
      </c>
      <c r="E65" s="2" t="str">
        <f t="shared" ca="1" si="7"/>
        <v>11</v>
      </c>
      <c r="F65" s="2">
        <f t="shared" ca="1" si="6"/>
        <v>1</v>
      </c>
    </row>
    <row r="66" spans="1:6">
      <c r="A66" s="2">
        <v>55</v>
      </c>
      <c r="B66" s="3">
        <f t="shared" ca="1" si="2"/>
        <v>0</v>
      </c>
      <c r="C66" s="3">
        <f t="shared" ca="1" si="3"/>
        <v>0</v>
      </c>
      <c r="D66" s="3">
        <f t="shared" ca="1" si="4"/>
        <v>0</v>
      </c>
      <c r="E66" s="2" t="str">
        <f t="shared" ca="1" si="7"/>
        <v>00</v>
      </c>
      <c r="F66" s="2">
        <f t="shared" ca="1" si="6"/>
        <v>0</v>
      </c>
    </row>
    <row r="67" spans="1:6">
      <c r="A67" s="2">
        <v>56</v>
      </c>
      <c r="B67" s="3">
        <f t="shared" ca="1" si="2"/>
        <v>1</v>
      </c>
      <c r="C67" s="3">
        <f t="shared" ca="1" si="3"/>
        <v>1</v>
      </c>
      <c r="D67" s="3">
        <f t="shared" ca="1" si="4"/>
        <v>1</v>
      </c>
      <c r="E67" s="2" t="str">
        <f t="shared" ca="1" si="7"/>
        <v>11</v>
      </c>
      <c r="F67" s="2">
        <f t="shared" ca="1" si="6"/>
        <v>1</v>
      </c>
    </row>
    <row r="68" spans="1:6">
      <c r="A68" s="2">
        <v>57</v>
      </c>
      <c r="B68" s="3">
        <f t="shared" ca="1" si="2"/>
        <v>1</v>
      </c>
      <c r="C68" s="3">
        <f t="shared" ca="1" si="3"/>
        <v>1</v>
      </c>
      <c r="D68" s="3">
        <f t="shared" ca="1" si="4"/>
        <v>1</v>
      </c>
      <c r="E68" s="2" t="str">
        <f t="shared" ca="1" si="7"/>
        <v>11</v>
      </c>
      <c r="F68" s="2">
        <f t="shared" ca="1" si="6"/>
        <v>1</v>
      </c>
    </row>
    <row r="69" spans="1:6">
      <c r="A69" s="2">
        <v>58</v>
      </c>
      <c r="B69" s="3">
        <f t="shared" ca="1" si="2"/>
        <v>0</v>
      </c>
      <c r="C69" s="3">
        <f t="shared" ca="1" si="3"/>
        <v>0</v>
      </c>
      <c r="D69" s="3">
        <f t="shared" ca="1" si="4"/>
        <v>0</v>
      </c>
      <c r="E69" s="2" t="str">
        <f t="shared" ca="1" si="7"/>
        <v>00</v>
      </c>
      <c r="F69" s="2">
        <f t="shared" ca="1" si="6"/>
        <v>0</v>
      </c>
    </row>
    <row r="70" spans="1:6">
      <c r="A70" s="2">
        <v>59</v>
      </c>
      <c r="B70" s="3">
        <f t="shared" ca="1" si="2"/>
        <v>1</v>
      </c>
      <c r="C70" s="3">
        <f t="shared" ca="1" si="3"/>
        <v>1</v>
      </c>
      <c r="D70" s="3">
        <f t="shared" ca="1" si="4"/>
        <v>1</v>
      </c>
      <c r="E70" s="2" t="str">
        <f t="shared" ca="1" si="7"/>
        <v>11</v>
      </c>
      <c r="F70" s="2">
        <f t="shared" ca="1" si="6"/>
        <v>1</v>
      </c>
    </row>
    <row r="71" spans="1:6">
      <c r="A71" s="2">
        <v>60</v>
      </c>
      <c r="B71" s="3">
        <f t="shared" ca="1" si="2"/>
        <v>0</v>
      </c>
      <c r="C71" s="3">
        <f t="shared" ca="1" si="3"/>
        <v>0</v>
      </c>
      <c r="D71" s="3">
        <f t="shared" ca="1" si="4"/>
        <v>0</v>
      </c>
      <c r="E71" s="2" t="str">
        <f t="shared" ca="1" si="7"/>
        <v>00</v>
      </c>
      <c r="F71" s="2">
        <f t="shared" ca="1" si="6"/>
        <v>0</v>
      </c>
    </row>
    <row r="72" spans="1:6">
      <c r="A72" s="2">
        <v>61</v>
      </c>
      <c r="B72" s="3">
        <f t="shared" ca="1" si="2"/>
        <v>0</v>
      </c>
      <c r="C72" s="3">
        <f t="shared" ca="1" si="3"/>
        <v>0</v>
      </c>
      <c r="D72" s="3">
        <f t="shared" ca="1" si="4"/>
        <v>0</v>
      </c>
      <c r="E72" s="2" t="str">
        <f t="shared" ca="1" si="7"/>
        <v>00</v>
      </c>
      <c r="F72" s="2">
        <f t="shared" ca="1" si="6"/>
        <v>0</v>
      </c>
    </row>
    <row r="73" spans="1:6">
      <c r="A73" s="2">
        <v>62</v>
      </c>
      <c r="B73" s="3">
        <f t="shared" ca="1" si="2"/>
        <v>1</v>
      </c>
      <c r="C73" s="3">
        <f t="shared" ca="1" si="3"/>
        <v>1</v>
      </c>
      <c r="D73" s="3">
        <f t="shared" ca="1" si="4"/>
        <v>1</v>
      </c>
      <c r="E73" s="2" t="str">
        <f t="shared" ca="1" si="7"/>
        <v>11</v>
      </c>
      <c r="F73" s="2">
        <f t="shared" ca="1" si="6"/>
        <v>1</v>
      </c>
    </row>
    <row r="74" spans="1:6">
      <c r="A74" s="2">
        <v>63</v>
      </c>
      <c r="B74" s="3">
        <f t="shared" ca="1" si="2"/>
        <v>0</v>
      </c>
      <c r="C74" s="3">
        <f t="shared" ca="1" si="3"/>
        <v>0</v>
      </c>
      <c r="D74" s="3">
        <f t="shared" ca="1" si="4"/>
        <v>0</v>
      </c>
      <c r="E74" s="2" t="str">
        <f t="shared" ca="1" si="7"/>
        <v>00</v>
      </c>
      <c r="F74" s="2">
        <f t="shared" ca="1" si="6"/>
        <v>0</v>
      </c>
    </row>
    <row r="75" spans="1:6">
      <c r="A75" s="2">
        <v>64</v>
      </c>
      <c r="B75" s="3">
        <f t="shared" ca="1" si="2"/>
        <v>0</v>
      </c>
      <c r="C75" s="3">
        <f t="shared" ca="1" si="3"/>
        <v>0</v>
      </c>
      <c r="D75" s="3">
        <f t="shared" ca="1" si="4"/>
        <v>0</v>
      </c>
      <c r="E75" s="2" t="str">
        <f t="shared" ca="1" si="7"/>
        <v>00</v>
      </c>
      <c r="F75" s="2">
        <f t="shared" ca="1" si="6"/>
        <v>0</v>
      </c>
    </row>
    <row r="76" spans="1:6">
      <c r="A76" s="2">
        <v>65</v>
      </c>
      <c r="B76" s="3">
        <f t="shared" ca="1" si="2"/>
        <v>0</v>
      </c>
      <c r="C76" s="3">
        <f t="shared" ca="1" si="3"/>
        <v>0</v>
      </c>
      <c r="D76" s="3">
        <f t="shared" ca="1" si="4"/>
        <v>0</v>
      </c>
      <c r="E76" s="2" t="str">
        <f t="shared" ca="1" si="7"/>
        <v>00</v>
      </c>
      <c r="F76" s="2">
        <f t="shared" ca="1" si="6"/>
        <v>0</v>
      </c>
    </row>
    <row r="77" spans="1:6">
      <c r="A77" s="2">
        <v>66</v>
      </c>
      <c r="B77" s="3">
        <f t="shared" ref="B77:B111" ca="1" si="8">IF(RAND()&lt;$B$1,1,0)</f>
        <v>0</v>
      </c>
      <c r="C77" s="3">
        <f t="shared" ref="C77:C111" ca="1" si="9">IF(B77=0,0,IF(RAND()&lt;$B$2,1,0))</f>
        <v>0</v>
      </c>
      <c r="D77" s="3">
        <f t="shared" ref="D77:D111" ca="1" si="10">IF(B77=0,0,IF(RAND()&lt;$B$2,1,0))</f>
        <v>0</v>
      </c>
      <c r="E77" s="2" t="str">
        <f t="shared" ca="1" si="7"/>
        <v>00</v>
      </c>
      <c r="F77" s="2">
        <f t="shared" ca="1" si="6"/>
        <v>0</v>
      </c>
    </row>
    <row r="78" spans="1:6">
      <c r="A78" s="2">
        <v>67</v>
      </c>
      <c r="B78" s="3">
        <f t="shared" ca="1" si="8"/>
        <v>0</v>
      </c>
      <c r="C78" s="3">
        <f t="shared" ca="1" si="9"/>
        <v>0</v>
      </c>
      <c r="D78" s="3">
        <f t="shared" ca="1" si="10"/>
        <v>0</v>
      </c>
      <c r="E78" s="2" t="str">
        <f t="shared" ca="1" si="7"/>
        <v>00</v>
      </c>
      <c r="F78" s="2">
        <f t="shared" ca="1" si="6"/>
        <v>0</v>
      </c>
    </row>
    <row r="79" spans="1:6">
      <c r="A79" s="2">
        <v>68</v>
      </c>
      <c r="B79" s="3">
        <f t="shared" ca="1" si="8"/>
        <v>0</v>
      </c>
      <c r="C79" s="3">
        <f t="shared" ca="1" si="9"/>
        <v>0</v>
      </c>
      <c r="D79" s="3">
        <f t="shared" ca="1" si="10"/>
        <v>0</v>
      </c>
      <c r="E79" s="2" t="str">
        <f t="shared" ca="1" si="7"/>
        <v>00</v>
      </c>
      <c r="F79" s="2">
        <f t="shared" ca="1" si="6"/>
        <v>0</v>
      </c>
    </row>
    <row r="80" spans="1:6">
      <c r="A80" s="2">
        <v>69</v>
      </c>
      <c r="B80" s="3">
        <f t="shared" ca="1" si="8"/>
        <v>1</v>
      </c>
      <c r="C80" s="3">
        <f t="shared" ca="1" si="9"/>
        <v>1</v>
      </c>
      <c r="D80" s="3">
        <f t="shared" ca="1" si="10"/>
        <v>1</v>
      </c>
      <c r="E80" s="2" t="str">
        <f t="shared" ca="1" si="7"/>
        <v>11</v>
      </c>
      <c r="F80" s="2">
        <f t="shared" ca="1" si="6"/>
        <v>1</v>
      </c>
    </row>
    <row r="81" spans="1:6">
      <c r="A81" s="2">
        <v>70</v>
      </c>
      <c r="B81" s="3">
        <f t="shared" ca="1" si="8"/>
        <v>0</v>
      </c>
      <c r="C81" s="3">
        <f t="shared" ca="1" si="9"/>
        <v>0</v>
      </c>
      <c r="D81" s="3">
        <f t="shared" ca="1" si="10"/>
        <v>0</v>
      </c>
      <c r="E81" s="2" t="str">
        <f t="shared" ca="1" si="7"/>
        <v>00</v>
      </c>
      <c r="F81" s="2">
        <f t="shared" ca="1" si="6"/>
        <v>0</v>
      </c>
    </row>
    <row r="82" spans="1:6">
      <c r="A82" s="2">
        <v>71</v>
      </c>
      <c r="B82" s="3">
        <f t="shared" ca="1" si="8"/>
        <v>0</v>
      </c>
      <c r="C82" s="3">
        <f t="shared" ca="1" si="9"/>
        <v>0</v>
      </c>
      <c r="D82" s="3">
        <f t="shared" ca="1" si="10"/>
        <v>0</v>
      </c>
      <c r="E82" s="2" t="str">
        <f t="shared" ca="1" si="7"/>
        <v>00</v>
      </c>
      <c r="F82" s="2">
        <f t="shared" ca="1" si="6"/>
        <v>0</v>
      </c>
    </row>
    <row r="83" spans="1:6">
      <c r="A83" s="2">
        <v>72</v>
      </c>
      <c r="B83" s="3">
        <f t="shared" ca="1" si="8"/>
        <v>0</v>
      </c>
      <c r="C83" s="3">
        <f t="shared" ca="1" si="9"/>
        <v>0</v>
      </c>
      <c r="D83" s="3">
        <f t="shared" ca="1" si="10"/>
        <v>0</v>
      </c>
      <c r="E83" s="2" t="str">
        <f t="shared" ca="1" si="7"/>
        <v>00</v>
      </c>
      <c r="F83" s="2">
        <f t="shared" ca="1" si="6"/>
        <v>0</v>
      </c>
    </row>
    <row r="84" spans="1:6">
      <c r="A84" s="2">
        <v>73</v>
      </c>
      <c r="B84" s="3">
        <f t="shared" ca="1" si="8"/>
        <v>1</v>
      </c>
      <c r="C84" s="3">
        <f t="shared" ca="1" si="9"/>
        <v>0</v>
      </c>
      <c r="D84" s="3">
        <f t="shared" ca="1" si="10"/>
        <v>1</v>
      </c>
      <c r="E84" s="2" t="str">
        <f t="shared" ca="1" si="7"/>
        <v>01</v>
      </c>
      <c r="F84" s="2">
        <f t="shared" ca="1" si="6"/>
        <v>1</v>
      </c>
    </row>
    <row r="85" spans="1:6">
      <c r="A85" s="2">
        <v>74</v>
      </c>
      <c r="B85" s="3">
        <f t="shared" ca="1" si="8"/>
        <v>0</v>
      </c>
      <c r="C85" s="3">
        <f t="shared" ca="1" si="9"/>
        <v>0</v>
      </c>
      <c r="D85" s="3">
        <f t="shared" ca="1" si="10"/>
        <v>0</v>
      </c>
      <c r="E85" s="2" t="str">
        <f t="shared" ca="1" si="7"/>
        <v>00</v>
      </c>
      <c r="F85" s="2">
        <f t="shared" ca="1" si="6"/>
        <v>0</v>
      </c>
    </row>
    <row r="86" spans="1:6">
      <c r="A86" s="2">
        <v>75</v>
      </c>
      <c r="B86" s="3">
        <f t="shared" ca="1" si="8"/>
        <v>0</v>
      </c>
      <c r="C86" s="3">
        <f t="shared" ca="1" si="9"/>
        <v>0</v>
      </c>
      <c r="D86" s="3">
        <f t="shared" ca="1" si="10"/>
        <v>0</v>
      </c>
      <c r="E86" s="2" t="str">
        <f t="shared" ref="E86:E111" ca="1" si="11">C86&amp;D86</f>
        <v>00</v>
      </c>
      <c r="F86" s="2">
        <f t="shared" ref="F86:F111" ca="1" si="12">IF(C86+D86&gt;0,1,0)</f>
        <v>0</v>
      </c>
    </row>
    <row r="87" spans="1:6">
      <c r="A87" s="2">
        <v>76</v>
      </c>
      <c r="B87" s="3">
        <f t="shared" ca="1" si="8"/>
        <v>1</v>
      </c>
      <c r="C87" s="3">
        <f t="shared" ca="1" si="9"/>
        <v>0</v>
      </c>
      <c r="D87" s="3">
        <f t="shared" ca="1" si="10"/>
        <v>1</v>
      </c>
      <c r="E87" s="2" t="str">
        <f t="shared" ca="1" si="11"/>
        <v>01</v>
      </c>
      <c r="F87" s="2">
        <f t="shared" ca="1" si="12"/>
        <v>1</v>
      </c>
    </row>
    <row r="88" spans="1:6">
      <c r="A88" s="2">
        <v>77</v>
      </c>
      <c r="B88" s="3">
        <f t="shared" ca="1" si="8"/>
        <v>0</v>
      </c>
      <c r="C88" s="3">
        <f t="shared" ca="1" si="9"/>
        <v>0</v>
      </c>
      <c r="D88" s="3">
        <f t="shared" ca="1" si="10"/>
        <v>0</v>
      </c>
      <c r="E88" s="2" t="str">
        <f t="shared" ca="1" si="11"/>
        <v>00</v>
      </c>
      <c r="F88" s="2">
        <f t="shared" ca="1" si="12"/>
        <v>0</v>
      </c>
    </row>
    <row r="89" spans="1:6">
      <c r="A89" s="2">
        <v>78</v>
      </c>
      <c r="B89" s="3">
        <f t="shared" ca="1" si="8"/>
        <v>0</v>
      </c>
      <c r="C89" s="3">
        <f t="shared" ca="1" si="9"/>
        <v>0</v>
      </c>
      <c r="D89" s="3">
        <f t="shared" ca="1" si="10"/>
        <v>0</v>
      </c>
      <c r="E89" s="2" t="str">
        <f t="shared" ca="1" si="11"/>
        <v>00</v>
      </c>
      <c r="F89" s="2">
        <f t="shared" ca="1" si="12"/>
        <v>0</v>
      </c>
    </row>
    <row r="90" spans="1:6">
      <c r="A90" s="2">
        <v>79</v>
      </c>
      <c r="B90" s="3">
        <f t="shared" ca="1" si="8"/>
        <v>1</v>
      </c>
      <c r="C90" s="3">
        <f t="shared" ca="1" si="9"/>
        <v>1</v>
      </c>
      <c r="D90" s="3">
        <f t="shared" ca="1" si="10"/>
        <v>0</v>
      </c>
      <c r="E90" s="2" t="str">
        <f t="shared" ca="1" si="11"/>
        <v>10</v>
      </c>
      <c r="F90" s="2">
        <f t="shared" ca="1" si="12"/>
        <v>1</v>
      </c>
    </row>
    <row r="91" spans="1:6">
      <c r="A91" s="2">
        <v>80</v>
      </c>
      <c r="B91" s="3">
        <f t="shared" ca="1" si="8"/>
        <v>1</v>
      </c>
      <c r="C91" s="3">
        <f t="shared" ca="1" si="9"/>
        <v>1</v>
      </c>
      <c r="D91" s="3">
        <f t="shared" ca="1" si="10"/>
        <v>1</v>
      </c>
      <c r="E91" s="2" t="str">
        <f t="shared" ca="1" si="11"/>
        <v>11</v>
      </c>
      <c r="F91" s="2">
        <f t="shared" ca="1" si="12"/>
        <v>1</v>
      </c>
    </row>
    <row r="92" spans="1:6">
      <c r="A92" s="2">
        <v>81</v>
      </c>
      <c r="B92" s="3">
        <f t="shared" ca="1" si="8"/>
        <v>1</v>
      </c>
      <c r="C92" s="3">
        <f t="shared" ca="1" si="9"/>
        <v>1</v>
      </c>
      <c r="D92" s="3">
        <f t="shared" ca="1" si="10"/>
        <v>0</v>
      </c>
      <c r="E92" s="2" t="str">
        <f t="shared" ca="1" si="11"/>
        <v>10</v>
      </c>
      <c r="F92" s="2">
        <f t="shared" ca="1" si="12"/>
        <v>1</v>
      </c>
    </row>
    <row r="93" spans="1:6">
      <c r="A93" s="2">
        <v>82</v>
      </c>
      <c r="B93" s="3">
        <f t="shared" ca="1" si="8"/>
        <v>0</v>
      </c>
      <c r="C93" s="3">
        <f t="shared" ca="1" si="9"/>
        <v>0</v>
      </c>
      <c r="D93" s="3">
        <f t="shared" ca="1" si="10"/>
        <v>0</v>
      </c>
      <c r="E93" s="2" t="str">
        <f t="shared" ca="1" si="11"/>
        <v>00</v>
      </c>
      <c r="F93" s="2">
        <f t="shared" ca="1" si="12"/>
        <v>0</v>
      </c>
    </row>
    <row r="94" spans="1:6">
      <c r="A94" s="2">
        <v>83</v>
      </c>
      <c r="B94" s="3">
        <f t="shared" ca="1" si="8"/>
        <v>0</v>
      </c>
      <c r="C94" s="3">
        <f t="shared" ca="1" si="9"/>
        <v>0</v>
      </c>
      <c r="D94" s="3">
        <f t="shared" ca="1" si="10"/>
        <v>0</v>
      </c>
      <c r="E94" s="2" t="str">
        <f t="shared" ca="1" si="11"/>
        <v>00</v>
      </c>
      <c r="F94" s="2">
        <f t="shared" ca="1" si="12"/>
        <v>0</v>
      </c>
    </row>
    <row r="95" spans="1:6">
      <c r="A95" s="2">
        <v>84</v>
      </c>
      <c r="B95" s="3">
        <f t="shared" ca="1" si="8"/>
        <v>1</v>
      </c>
      <c r="C95" s="3">
        <f t="shared" ca="1" si="9"/>
        <v>0</v>
      </c>
      <c r="D95" s="3">
        <f t="shared" ca="1" si="10"/>
        <v>1</v>
      </c>
      <c r="E95" s="2" t="str">
        <f t="shared" ca="1" si="11"/>
        <v>01</v>
      </c>
      <c r="F95" s="2">
        <f t="shared" ca="1" si="12"/>
        <v>1</v>
      </c>
    </row>
    <row r="96" spans="1:6">
      <c r="A96" s="2">
        <v>85</v>
      </c>
      <c r="B96" s="3">
        <f t="shared" ca="1" si="8"/>
        <v>0</v>
      </c>
      <c r="C96" s="3">
        <f t="shared" ca="1" si="9"/>
        <v>0</v>
      </c>
      <c r="D96" s="3">
        <f t="shared" ca="1" si="10"/>
        <v>0</v>
      </c>
      <c r="E96" s="2" t="str">
        <f t="shared" ca="1" si="11"/>
        <v>00</v>
      </c>
      <c r="F96" s="2">
        <f t="shared" ca="1" si="12"/>
        <v>0</v>
      </c>
    </row>
    <row r="97" spans="1:6">
      <c r="A97" s="2">
        <v>86</v>
      </c>
      <c r="B97" s="3">
        <f t="shared" ca="1" si="8"/>
        <v>1</v>
      </c>
      <c r="C97" s="3">
        <f t="shared" ca="1" si="9"/>
        <v>1</v>
      </c>
      <c r="D97" s="3">
        <f t="shared" ca="1" si="10"/>
        <v>1</v>
      </c>
      <c r="E97" s="2" t="str">
        <f t="shared" ca="1" si="11"/>
        <v>11</v>
      </c>
      <c r="F97" s="2">
        <f t="shared" ca="1" si="12"/>
        <v>1</v>
      </c>
    </row>
    <row r="98" spans="1:6">
      <c r="A98" s="2">
        <v>87</v>
      </c>
      <c r="B98" s="3">
        <f t="shared" ca="1" si="8"/>
        <v>0</v>
      </c>
      <c r="C98" s="3">
        <f t="shared" ca="1" si="9"/>
        <v>0</v>
      </c>
      <c r="D98" s="3">
        <f t="shared" ca="1" si="10"/>
        <v>0</v>
      </c>
      <c r="E98" s="2" t="str">
        <f t="shared" ca="1" si="11"/>
        <v>00</v>
      </c>
      <c r="F98" s="2">
        <f t="shared" ca="1" si="12"/>
        <v>0</v>
      </c>
    </row>
    <row r="99" spans="1:6">
      <c r="A99" s="2">
        <v>88</v>
      </c>
      <c r="B99" s="3">
        <f t="shared" ca="1" si="8"/>
        <v>0</v>
      </c>
      <c r="C99" s="3">
        <f t="shared" ca="1" si="9"/>
        <v>0</v>
      </c>
      <c r="D99" s="3">
        <f t="shared" ca="1" si="10"/>
        <v>0</v>
      </c>
      <c r="E99" s="2" t="str">
        <f t="shared" ca="1" si="11"/>
        <v>00</v>
      </c>
      <c r="F99" s="2">
        <f t="shared" ca="1" si="12"/>
        <v>0</v>
      </c>
    </row>
    <row r="100" spans="1:6">
      <c r="A100" s="2">
        <v>89</v>
      </c>
      <c r="B100" s="3">
        <f t="shared" ca="1" si="8"/>
        <v>0</v>
      </c>
      <c r="C100" s="3">
        <f t="shared" ca="1" si="9"/>
        <v>0</v>
      </c>
      <c r="D100" s="3">
        <f t="shared" ca="1" si="10"/>
        <v>0</v>
      </c>
      <c r="E100" s="2" t="str">
        <f t="shared" ca="1" si="11"/>
        <v>00</v>
      </c>
      <c r="F100" s="2">
        <f t="shared" ca="1" si="12"/>
        <v>0</v>
      </c>
    </row>
    <row r="101" spans="1:6">
      <c r="A101" s="2">
        <v>90</v>
      </c>
      <c r="B101" s="3">
        <f t="shared" ca="1" si="8"/>
        <v>1</v>
      </c>
      <c r="C101" s="3">
        <f t="shared" ca="1" si="9"/>
        <v>1</v>
      </c>
      <c r="D101" s="3">
        <f t="shared" ca="1" si="10"/>
        <v>1</v>
      </c>
      <c r="E101" s="2" t="str">
        <f t="shared" ca="1" si="11"/>
        <v>11</v>
      </c>
      <c r="F101" s="2">
        <f t="shared" ca="1" si="12"/>
        <v>1</v>
      </c>
    </row>
    <row r="102" spans="1:6">
      <c r="A102" s="2">
        <v>91</v>
      </c>
      <c r="B102" s="3">
        <f t="shared" ca="1" si="8"/>
        <v>1</v>
      </c>
      <c r="C102" s="3">
        <f t="shared" ca="1" si="9"/>
        <v>0</v>
      </c>
      <c r="D102" s="3">
        <f t="shared" ca="1" si="10"/>
        <v>1</v>
      </c>
      <c r="E102" s="2" t="str">
        <f t="shared" ca="1" si="11"/>
        <v>01</v>
      </c>
      <c r="F102" s="2">
        <f t="shared" ca="1" si="12"/>
        <v>1</v>
      </c>
    </row>
    <row r="103" spans="1:6">
      <c r="A103" s="2">
        <v>92</v>
      </c>
      <c r="B103" s="3">
        <f t="shared" ca="1" si="8"/>
        <v>1</v>
      </c>
      <c r="C103" s="3">
        <f t="shared" ca="1" si="9"/>
        <v>1</v>
      </c>
      <c r="D103" s="3">
        <f t="shared" ca="1" si="10"/>
        <v>1</v>
      </c>
      <c r="E103" s="2" t="str">
        <f t="shared" ca="1" si="11"/>
        <v>11</v>
      </c>
      <c r="F103" s="2">
        <f t="shared" ca="1" si="12"/>
        <v>1</v>
      </c>
    </row>
    <row r="104" spans="1:6">
      <c r="A104" s="2">
        <v>93</v>
      </c>
      <c r="B104" s="3">
        <f t="shared" ca="1" si="8"/>
        <v>0</v>
      </c>
      <c r="C104" s="3">
        <f t="shared" ca="1" si="9"/>
        <v>0</v>
      </c>
      <c r="D104" s="3">
        <f t="shared" ca="1" si="10"/>
        <v>0</v>
      </c>
      <c r="E104" s="2" t="str">
        <f t="shared" ca="1" si="11"/>
        <v>00</v>
      </c>
      <c r="F104" s="2">
        <f t="shared" ca="1" si="12"/>
        <v>0</v>
      </c>
    </row>
    <row r="105" spans="1:6">
      <c r="A105" s="2">
        <v>94</v>
      </c>
      <c r="B105" s="3">
        <f t="shared" ca="1" si="8"/>
        <v>1</v>
      </c>
      <c r="C105" s="3">
        <f t="shared" ca="1" si="9"/>
        <v>1</v>
      </c>
      <c r="D105" s="3">
        <f t="shared" ca="1" si="10"/>
        <v>0</v>
      </c>
      <c r="E105" s="2" t="str">
        <f t="shared" ca="1" si="11"/>
        <v>10</v>
      </c>
      <c r="F105" s="2">
        <f t="shared" ca="1" si="12"/>
        <v>1</v>
      </c>
    </row>
    <row r="106" spans="1:6">
      <c r="A106" s="2">
        <v>95</v>
      </c>
      <c r="B106" s="3">
        <f t="shared" ca="1" si="8"/>
        <v>0</v>
      </c>
      <c r="C106" s="3">
        <f t="shared" ca="1" si="9"/>
        <v>0</v>
      </c>
      <c r="D106" s="3">
        <f t="shared" ca="1" si="10"/>
        <v>0</v>
      </c>
      <c r="E106" s="2" t="str">
        <f t="shared" ca="1" si="11"/>
        <v>00</v>
      </c>
      <c r="F106" s="2">
        <f t="shared" ca="1" si="12"/>
        <v>0</v>
      </c>
    </row>
    <row r="107" spans="1:6">
      <c r="A107" s="2">
        <v>96</v>
      </c>
      <c r="B107" s="3">
        <f t="shared" ca="1" si="8"/>
        <v>1</v>
      </c>
      <c r="C107" s="3">
        <f t="shared" ca="1" si="9"/>
        <v>1</v>
      </c>
      <c r="D107" s="3">
        <f t="shared" ca="1" si="10"/>
        <v>1</v>
      </c>
      <c r="E107" s="2" t="str">
        <f t="shared" ca="1" si="11"/>
        <v>11</v>
      </c>
      <c r="F107" s="2">
        <f t="shared" ca="1" si="12"/>
        <v>1</v>
      </c>
    </row>
    <row r="108" spans="1:6">
      <c r="A108" s="2">
        <v>97</v>
      </c>
      <c r="B108" s="3">
        <f t="shared" ca="1" si="8"/>
        <v>0</v>
      </c>
      <c r="C108" s="3">
        <f t="shared" ca="1" si="9"/>
        <v>0</v>
      </c>
      <c r="D108" s="3">
        <f t="shared" ca="1" si="10"/>
        <v>0</v>
      </c>
      <c r="E108" s="2" t="str">
        <f t="shared" ca="1" si="11"/>
        <v>00</v>
      </c>
      <c r="F108" s="2">
        <f t="shared" ca="1" si="12"/>
        <v>0</v>
      </c>
    </row>
    <row r="109" spans="1:6">
      <c r="A109" s="2">
        <v>98</v>
      </c>
      <c r="B109" s="3">
        <f t="shared" ca="1" si="8"/>
        <v>1</v>
      </c>
      <c r="C109" s="3">
        <f t="shared" ca="1" si="9"/>
        <v>1</v>
      </c>
      <c r="D109" s="3">
        <f t="shared" ca="1" si="10"/>
        <v>1</v>
      </c>
      <c r="E109" s="2" t="str">
        <f t="shared" ca="1" si="11"/>
        <v>11</v>
      </c>
      <c r="F109" s="2">
        <f t="shared" ca="1" si="12"/>
        <v>1</v>
      </c>
    </row>
    <row r="110" spans="1:6">
      <c r="A110" s="2">
        <v>99</v>
      </c>
      <c r="B110" s="3">
        <f t="shared" ca="1" si="8"/>
        <v>1</v>
      </c>
      <c r="C110" s="3">
        <f t="shared" ca="1" si="9"/>
        <v>1</v>
      </c>
      <c r="D110" s="3">
        <f t="shared" ca="1" si="10"/>
        <v>1</v>
      </c>
      <c r="E110" s="2" t="str">
        <f t="shared" ca="1" si="11"/>
        <v>11</v>
      </c>
      <c r="F110" s="2">
        <f t="shared" ca="1" si="12"/>
        <v>1</v>
      </c>
    </row>
    <row r="111" spans="1:6">
      <c r="A111" s="2">
        <v>100</v>
      </c>
      <c r="B111" s="3">
        <f t="shared" ca="1" si="8"/>
        <v>0</v>
      </c>
      <c r="C111" s="3">
        <f t="shared" ca="1" si="9"/>
        <v>0</v>
      </c>
      <c r="D111" s="3">
        <f t="shared" ca="1" si="10"/>
        <v>0</v>
      </c>
      <c r="E111" s="2" t="str">
        <f t="shared" ca="1" si="11"/>
        <v>00</v>
      </c>
      <c r="F111" s="2">
        <f t="shared" ca="1" si="12"/>
        <v>0</v>
      </c>
    </row>
  </sheetData>
  <scenarios current="0" show="0">
    <scenario name="P=0.2,Psi=.8" locked="1" count="2" user="tdonovan" comment="Created by tdonovan on 6/28/2010">
      <inputCells r="B1" val="0.2"/>
      <inputCells r="B2" val="0.8"/>
    </scenario>
    <scenario name="p=.2,psi=.2" locked="1" count="2" user="tdonovan" comment="Created by tdonovan on 6/28/2010">
      <inputCells r="B1" val="0.2"/>
      <inputCells r="B2" val="0.2"/>
    </scenario>
    <scenario name="p=.4,psi=.8" locked="1" count="2" user="tdonovan" comment="Created by tdonovan on 6/28/2010">
      <inputCells r="B1" val="0.4"/>
      <inputCells r="B2" val="0.8"/>
    </scenario>
  </scenarios>
  <mergeCells count="4">
    <mergeCell ref="C5:F5"/>
    <mergeCell ref="D1:E1"/>
    <mergeCell ref="G1:H1"/>
    <mergeCell ref="I7:Q7"/>
  </mergeCells>
  <conditionalFormatting sqref="B12:B111">
    <cfRule type="dataBar" priority="3">
      <dataBar>
        <cfvo type="min" val="0"/>
        <cfvo type="max" val="0"/>
        <color rgb="FF638EC6"/>
      </dataBar>
    </cfRule>
  </conditionalFormatting>
  <conditionalFormatting sqref="I9:S19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J9:S19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27"/>
  <sheetViews>
    <sheetView tabSelected="1" zoomScale="150" zoomScaleNormal="150" workbookViewId="0">
      <selection activeCell="H9" sqref="H9"/>
    </sheetView>
  </sheetViews>
  <sheetFormatPr defaultColWidth="9.109375" defaultRowHeight="14.4"/>
  <cols>
    <col min="1" max="1" width="9.109375" style="2"/>
    <col min="2" max="2" width="13" style="2" customWidth="1"/>
    <col min="3" max="3" width="12.6640625" style="2" customWidth="1"/>
    <col min="4" max="4" width="18" style="2" customWidth="1"/>
    <col min="5" max="5" width="11" style="2" customWidth="1"/>
    <col min="6" max="6" width="15.33203125" style="2" customWidth="1"/>
    <col min="7" max="7" width="17.5546875" style="2" customWidth="1"/>
    <col min="8" max="8" width="9.109375" style="2"/>
    <col min="9" max="18" width="8.88671875" style="2" customWidth="1"/>
    <col min="19" max="16384" width="9.109375" style="2"/>
  </cols>
  <sheetData>
    <row r="1" spans="1:18">
      <c r="B1"/>
      <c r="C1"/>
      <c r="D1"/>
      <c r="E1"/>
    </row>
    <row r="2" spans="1:18">
      <c r="B2"/>
      <c r="C2"/>
      <c r="D2"/>
      <c r="E2"/>
    </row>
    <row r="6" spans="1:18">
      <c r="B6" s="24" t="s">
        <v>47</v>
      </c>
      <c r="C6" s="24"/>
      <c r="D6" s="25" t="s">
        <v>48</v>
      </c>
      <c r="E6" s="25"/>
      <c r="F6" s="25"/>
      <c r="G6" s="8"/>
    </row>
    <row r="7" spans="1:18">
      <c r="B7" s="16" t="s">
        <v>35</v>
      </c>
      <c r="C7" s="16" t="s">
        <v>23</v>
      </c>
      <c r="D7" s="17" t="s">
        <v>41</v>
      </c>
      <c r="E7" s="17" t="s">
        <v>36</v>
      </c>
      <c r="F7" s="17" t="s">
        <v>37</v>
      </c>
      <c r="G7" s="16" t="s">
        <v>42</v>
      </c>
    </row>
    <row r="8" spans="1:18">
      <c r="B8" s="14" t="s">
        <v>21</v>
      </c>
      <c r="C8" s="8">
        <v>25</v>
      </c>
      <c r="D8" s="9" t="s">
        <v>0</v>
      </c>
      <c r="E8" s="9">
        <v>1</v>
      </c>
      <c r="F8" s="9">
        <v>0.4</v>
      </c>
      <c r="G8" s="8">
        <f>psi*p_1*p_2</f>
        <v>0.1</v>
      </c>
    </row>
    <row r="9" spans="1:18">
      <c r="B9" s="14" t="s">
        <v>20</v>
      </c>
      <c r="C9" s="8">
        <v>7</v>
      </c>
      <c r="D9" s="9" t="s">
        <v>38</v>
      </c>
      <c r="E9" s="9">
        <v>1</v>
      </c>
      <c r="F9" s="9">
        <v>0.5</v>
      </c>
      <c r="G9" s="8">
        <f>psi*p_1*(1-p_2)</f>
        <v>0.1</v>
      </c>
    </row>
    <row r="10" spans="1:18">
      <c r="B10" s="14" t="s">
        <v>18</v>
      </c>
      <c r="C10" s="8">
        <v>5</v>
      </c>
      <c r="D10" s="9" t="s">
        <v>39</v>
      </c>
      <c r="E10" s="9">
        <v>0</v>
      </c>
      <c r="F10" s="9">
        <f>p_1</f>
        <v>0.5</v>
      </c>
      <c r="G10" s="8">
        <f>psi*(1-p_1)*p_2</f>
        <v>0.1</v>
      </c>
    </row>
    <row r="11" spans="1:18">
      <c r="B11" s="15" t="s">
        <v>19</v>
      </c>
      <c r="C11" s="16">
        <v>63</v>
      </c>
      <c r="G11" s="16">
        <f>(1-psi)+psi*(1-p_1)*(1-p_2)</f>
        <v>0.7</v>
      </c>
    </row>
    <row r="12" spans="1:18">
      <c r="B12" s="6"/>
      <c r="G12" s="2">
        <f>SUM(G8:G11)</f>
        <v>1</v>
      </c>
    </row>
    <row r="13" spans="1:18">
      <c r="B13" s="23" t="s">
        <v>46</v>
      </c>
      <c r="C13" s="23"/>
      <c r="D13" s="23"/>
      <c r="E13" s="23"/>
    </row>
    <row r="14" spans="1:18">
      <c r="B14" s="2" t="s">
        <v>2</v>
      </c>
      <c r="C14" s="2" t="s">
        <v>43</v>
      </c>
      <c r="D14" s="2" t="s">
        <v>45</v>
      </c>
      <c r="E14" s="2" t="s">
        <v>44</v>
      </c>
      <c r="I14" s="26" t="s">
        <v>61</v>
      </c>
      <c r="J14" s="26"/>
      <c r="K14" s="26"/>
      <c r="L14" s="26"/>
      <c r="M14" s="26"/>
      <c r="N14" s="26"/>
      <c r="O14" s="26"/>
      <c r="P14" s="26"/>
      <c r="Q14" s="26"/>
      <c r="R14" s="26"/>
    </row>
    <row r="15" spans="1:18">
      <c r="B15" s="2">
        <f>SUM(C8:C11)</f>
        <v>100</v>
      </c>
      <c r="C15" s="2">
        <f>SUM(C8:C10)/B15</f>
        <v>0.37</v>
      </c>
      <c r="D15" s="2">
        <f>SUM(E9:E11)</f>
        <v>1</v>
      </c>
      <c r="E15" s="2">
        <f>C8*LN(G8)+C9*LN(G9)+C10*LN(G10)+C11*LN(G11)</f>
        <v>-107.66616990891983</v>
      </c>
      <c r="F15" s="2" t="s">
        <v>49</v>
      </c>
      <c r="H15" s="2">
        <f>C8*LN(G8)+C9*LN(G9)+C10*LN(G10)+C11*LN(G11)</f>
        <v>-107.66616990891983</v>
      </c>
      <c r="I15" s="2">
        <v>0.1</v>
      </c>
      <c r="J15" s="2">
        <v>0.2</v>
      </c>
      <c r="K15" s="2">
        <v>0.3</v>
      </c>
      <c r="L15" s="2">
        <v>0.4</v>
      </c>
      <c r="M15" s="2">
        <v>0.5</v>
      </c>
      <c r="N15" s="2">
        <v>0.6</v>
      </c>
      <c r="O15" s="2">
        <v>0.7</v>
      </c>
      <c r="P15" s="2">
        <v>0.8</v>
      </c>
      <c r="Q15" s="2">
        <v>0.9</v>
      </c>
      <c r="R15" s="2">
        <v>1</v>
      </c>
    </row>
    <row r="16" spans="1:18">
      <c r="H16" s="2">
        <v>0.1</v>
      </c>
      <c r="I16" s="1">
        <f t="dataTable" ref="I16:R25" dt2D="1" dtr="1" r1="F8" r2="F9"/>
        <v>-230.4287680175612</v>
      </c>
      <c r="J16" s="1">
        <v>-206.0144768975216</v>
      </c>
      <c r="K16" s="1">
        <v>-192.26900248355119</v>
      </c>
      <c r="L16" s="1">
        <v>-182.90708109531701</v>
      </c>
      <c r="M16" s="1">
        <v>-175.95972875702199</v>
      </c>
      <c r="N16" s="1">
        <v>-170.55056472062094</v>
      </c>
      <c r="O16" s="1">
        <v>-166.21270191795836</v>
      </c>
      <c r="P16" s="1">
        <v>-162.66801587313523</v>
      </c>
      <c r="Q16" s="1">
        <v>-159.73765383521535</v>
      </c>
      <c r="R16" s="1">
        <v>-157.30002692641082</v>
      </c>
    </row>
    <row r="17" spans="2:18">
      <c r="B17" s="2" t="s">
        <v>52</v>
      </c>
      <c r="G17" s="2" t="s">
        <v>1</v>
      </c>
      <c r="H17" s="2">
        <v>0.2</v>
      </c>
      <c r="I17" s="1">
        <v>-189.96835264287466</v>
      </c>
      <c r="J17" s="1">
        <v>-166.71965935709045</v>
      </c>
      <c r="K17" s="1">
        <v>-154.21008317007843</v>
      </c>
      <c r="L17" s="1">
        <v>-146.16117914497335</v>
      </c>
      <c r="M17" s="1">
        <v>-140.61172800700453</v>
      </c>
      <c r="N17" s="1">
        <v>-136.69423555982533</v>
      </c>
      <c r="O17" s="1">
        <v>-133.95204107590041</v>
      </c>
      <c r="P17" s="1">
        <v>-132.11885874223063</v>
      </c>
      <c r="Q17" s="1">
        <v>-131.02963105119218</v>
      </c>
      <c r="R17" s="1">
        <v>-130.57896065227516</v>
      </c>
    </row>
    <row r="18" spans="2:18">
      <c r="B18" s="2" t="s">
        <v>53</v>
      </c>
      <c r="H18" s="2">
        <v>0.3</v>
      </c>
      <c r="I18" s="1">
        <v>-167.41988989970167</v>
      </c>
      <c r="J18" s="1">
        <v>-145.25348422837061</v>
      </c>
      <c r="K18" s="1">
        <v>-133.93484576832768</v>
      </c>
      <c r="L18" s="1">
        <v>-127.20300414249508</v>
      </c>
      <c r="M18" s="1">
        <v>-123.11823569415319</v>
      </c>
      <c r="N18" s="1">
        <v>-120.83981033876043</v>
      </c>
      <c r="O18" s="1">
        <v>-119.94485107011053</v>
      </c>
      <c r="P18" s="1">
        <v>-120.21038917228087</v>
      </c>
      <c r="Q18" s="1">
        <v>-121.5279202833587</v>
      </c>
      <c r="R18" s="1">
        <v>-123.86745613175313</v>
      </c>
    </row>
    <row r="19" spans="2:18">
      <c r="B19" s="2" t="s">
        <v>54</v>
      </c>
      <c r="H19" s="2">
        <v>0.4</v>
      </c>
      <c r="I19" s="1">
        <v>-152.30238885995553</v>
      </c>
      <c r="J19" s="1">
        <v>-131.11798449106013</v>
      </c>
      <c r="K19" s="1">
        <v>-120.91809951049476</v>
      </c>
      <c r="L19" s="1">
        <v>-115.47268732212308</v>
      </c>
      <c r="M19" s="1">
        <v>-112.88311483326251</v>
      </c>
      <c r="N19" s="1">
        <v>-112.36450481399405</v>
      </c>
      <c r="O19" s="1">
        <v>-113.57196144754022</v>
      </c>
      <c r="P19" s="1">
        <v>-116.39495626714162</v>
      </c>
      <c r="Q19" s="1">
        <v>-120.89364683699037</v>
      </c>
      <c r="R19" s="1">
        <v>-127.30396145590433</v>
      </c>
    </row>
    <row r="20" spans="2:18">
      <c r="B20" s="2" t="s">
        <v>55</v>
      </c>
      <c r="H20" s="2">
        <v>0.5</v>
      </c>
      <c r="I20" s="1">
        <v>-141.40011691480751</v>
      </c>
      <c r="J20" s="1">
        <v>-121.08078667985748</v>
      </c>
      <c r="K20" s="1">
        <v>-111.89809684810936</v>
      </c>
      <c r="L20" s="1">
        <v>-107.66616990891983</v>
      </c>
      <c r="M20" s="1">
        <v>-106.54956568463527</v>
      </c>
      <c r="N20" s="1">
        <v>-107.8571704883817</v>
      </c>
      <c r="O20" s="1">
        <v>-111.38961420886129</v>
      </c>
      <c r="P20" s="1">
        <v>-117.27551886813347</v>
      </c>
      <c r="Q20" s="1">
        <v>-125.99882652987671</v>
      </c>
      <c r="R20" s="1">
        <v>-138.62943611198904</v>
      </c>
    </row>
    <row r="21" spans="2:18">
      <c r="B21" s="2" t="s">
        <v>56</v>
      </c>
      <c r="H21" s="2">
        <v>0.6</v>
      </c>
      <c r="I21" s="1">
        <v>-133.38987749816539</v>
      </c>
      <c r="J21" s="1">
        <v>-113.80301902018148</v>
      </c>
      <c r="K21" s="1">
        <v>-105.50586617952349</v>
      </c>
      <c r="L21" s="1">
        <v>-102.36624169418432</v>
      </c>
      <c r="M21" s="1">
        <v>-102.63093518952459</v>
      </c>
      <c r="N21" s="1">
        <v>-105.74152472752715</v>
      </c>
      <c r="O21" s="1">
        <v>-111.72776194856885</v>
      </c>
      <c r="P21" s="1">
        <v>-121.15171410228062</v>
      </c>
      <c r="Q21" s="1">
        <v>-135.43200091772377</v>
      </c>
      <c r="R21" s="1">
        <v>-158.11930967212481</v>
      </c>
    </row>
    <row r="22" spans="2:18">
      <c r="B22" s="2" t="s">
        <v>17</v>
      </c>
      <c r="H22" s="2">
        <v>0.7</v>
      </c>
      <c r="I22" s="1">
        <v>-127.76801025958578</v>
      </c>
      <c r="J22" s="1">
        <v>-108.76697830607591</v>
      </c>
      <c r="K22" s="1">
        <v>-101.19472842743519</v>
      </c>
      <c r="L22" s="1">
        <v>-98.975350340903319</v>
      </c>
      <c r="M22" s="1">
        <v>-100.44704336892087</v>
      </c>
      <c r="N22" s="1">
        <v>-105.21052735472399</v>
      </c>
      <c r="O22" s="1">
        <v>-113.59969711903477</v>
      </c>
      <c r="P22" s="1">
        <v>-126.84088397396522</v>
      </c>
      <c r="Q22" s="1">
        <v>-148.14312886157984</v>
      </c>
      <c r="R22" s="1">
        <v>-188.26209352118059</v>
      </c>
    </row>
    <row r="23" spans="2:18">
      <c r="B23" s="2" t="s">
        <v>57</v>
      </c>
      <c r="H23" s="2">
        <v>0.8</v>
      </c>
      <c r="I23" s="1">
        <v>-124.70213644263742</v>
      </c>
      <c r="J23" s="1">
        <v>-106.12853077979753</v>
      </c>
      <c r="K23" s="1">
        <v>-99.094823047670019</v>
      </c>
      <c r="L23" s="1">
        <v>-97.574936083296834</v>
      </c>
      <c r="M23" s="1">
        <v>-99.99196825802801</v>
      </c>
      <c r="N23" s="1">
        <v>-106.10407810629317</v>
      </c>
      <c r="O23" s="1">
        <v>-116.5738533040969</v>
      </c>
      <c r="P23" s="1">
        <v>-133.4485946902131</v>
      </c>
      <c r="Q23" s="1">
        <v>-162.73781898453313</v>
      </c>
      <c r="R23" s="1">
        <v>-235.9373320973869</v>
      </c>
    </row>
    <row r="24" spans="2:18">
      <c r="B24" s="2" t="s">
        <v>58</v>
      </c>
      <c r="H24" s="2">
        <v>0.9</v>
      </c>
      <c r="I24" s="1">
        <v>-125.92677287404281</v>
      </c>
      <c r="J24" s="1">
        <v>-107.6133161270597</v>
      </c>
      <c r="K24" s="1">
        <v>-100.91146523857616</v>
      </c>
      <c r="L24" s="1">
        <v>-99.829538272038818</v>
      </c>
      <c r="M24" s="1">
        <v>-102.85122029895872</v>
      </c>
      <c r="N24" s="1">
        <v>-109.85225468702089</v>
      </c>
      <c r="O24" s="1">
        <v>-121.75752049032809</v>
      </c>
      <c r="P24" s="1">
        <v>-141.34336804003115</v>
      </c>
      <c r="Q24" s="1">
        <v>-177.69537816149196</v>
      </c>
      <c r="R24" s="1">
        <v>-324.28909480396356</v>
      </c>
    </row>
    <row r="25" spans="2:18">
      <c r="H25" s="2">
        <v>1</v>
      </c>
      <c r="I25" s="1" t="e">
        <v>#NUM!</v>
      </c>
      <c r="J25" s="1" t="e">
        <v>#NUM!</v>
      </c>
      <c r="K25" s="1" t="e">
        <v>#NUM!</v>
      </c>
      <c r="L25" s="1" t="e">
        <v>#NUM!</v>
      </c>
      <c r="M25" s="1" t="e">
        <v>#NUM!</v>
      </c>
      <c r="N25" s="1" t="e">
        <v>#NUM!</v>
      </c>
      <c r="O25" s="1" t="e">
        <v>#NUM!</v>
      </c>
      <c r="P25" s="1" t="e">
        <v>#NUM!</v>
      </c>
      <c r="Q25" s="1" t="e">
        <v>#NUM!</v>
      </c>
      <c r="R25" s="1" t="e">
        <v>#NUM!</v>
      </c>
    </row>
    <row r="27" spans="2:18">
      <c r="H27" s="2" t="s">
        <v>60</v>
      </c>
      <c r="I27" s="2">
        <f>MAX(I16:R24)</f>
        <v>-97.574936083296834</v>
      </c>
    </row>
  </sheetData>
  <mergeCells count="4">
    <mergeCell ref="B13:E13"/>
    <mergeCell ref="B6:C6"/>
    <mergeCell ref="D6:F6"/>
    <mergeCell ref="I14:R14"/>
  </mergeCells>
  <conditionalFormatting sqref="I16:R24">
    <cfRule type="cellIs" dxfId="1" priority="1" operator="equal">
      <formula>$I$27</formula>
    </cfRule>
  </conditionalFormatting>
  <pageMargins left="0.7" right="0.7" top="0.75" bottom="0.75" header="0.3" footer="0.3"/>
  <pageSetup orientation="portrait" r:id="rId1"/>
  <drawing r:id="rId2"/>
  <legacyDrawing r:id="rId3"/>
  <oleObjects>
    <oleObject progId="Equation.3" shapeId="3075" r:id="rId4"/>
    <oleObject progId="Equation.3" shapeId="3077" r:id="rId5"/>
  </oleObjects>
</worksheet>
</file>

<file path=xl/worksheets/sheet3.xml><?xml version="1.0" encoding="utf-8"?>
<worksheet xmlns="http://schemas.openxmlformats.org/spreadsheetml/2006/main" xmlns:r="http://schemas.openxmlformats.org/officeDocument/2006/relationships">
  <dimension ref="A1:S27"/>
  <sheetViews>
    <sheetView zoomScale="140" zoomScaleNormal="140" workbookViewId="0">
      <selection activeCell="A6" sqref="A6"/>
    </sheetView>
  </sheetViews>
  <sheetFormatPr defaultColWidth="9.109375" defaultRowHeight="14.4"/>
  <cols>
    <col min="1" max="1" width="9.109375" style="2"/>
    <col min="2" max="2" width="13" style="2" customWidth="1"/>
    <col min="3" max="3" width="16.33203125" style="2" customWidth="1"/>
    <col min="4" max="4" width="18" style="2" customWidth="1"/>
    <col min="5" max="6" width="11" style="2" customWidth="1"/>
    <col min="7" max="7" width="15.33203125" style="2" customWidth="1"/>
    <col min="8" max="8" width="17.5546875" style="2" customWidth="1"/>
    <col min="9" max="9" width="9.109375" style="2"/>
    <col min="10" max="19" width="8.88671875" style="2" customWidth="1"/>
    <col min="20" max="16384" width="9.109375" style="2"/>
  </cols>
  <sheetData>
    <row r="1" spans="1:19">
      <c r="B1"/>
      <c r="C1"/>
      <c r="D1"/>
      <c r="E1"/>
      <c r="F1"/>
    </row>
    <row r="2" spans="1:19">
      <c r="B2"/>
      <c r="C2"/>
      <c r="D2"/>
      <c r="E2"/>
      <c r="F2"/>
    </row>
    <row r="6" spans="1:19">
      <c r="B6" s="27" t="s">
        <v>47</v>
      </c>
      <c r="C6" s="27"/>
      <c r="D6" s="28" t="s">
        <v>48</v>
      </c>
      <c r="E6" s="28"/>
      <c r="F6" s="28"/>
      <c r="G6" s="28"/>
      <c r="H6" s="8"/>
    </row>
    <row r="7" spans="1:19">
      <c r="B7" s="16" t="s">
        <v>35</v>
      </c>
      <c r="C7" s="16" t="s">
        <v>23</v>
      </c>
      <c r="D7" s="17" t="s">
        <v>41</v>
      </c>
      <c r="E7" s="17" t="s">
        <v>36</v>
      </c>
      <c r="F7" s="17" t="s">
        <v>63</v>
      </c>
      <c r="G7" s="17" t="s">
        <v>37</v>
      </c>
      <c r="H7" s="16" t="s">
        <v>42</v>
      </c>
    </row>
    <row r="8" spans="1:19">
      <c r="B8" s="14" t="s">
        <v>21</v>
      </c>
      <c r="C8" s="8">
        <v>25</v>
      </c>
      <c r="D8" s="9" t="s">
        <v>0</v>
      </c>
      <c r="E8" s="9">
        <v>1</v>
      </c>
      <c r="F8" s="9">
        <v>5</v>
      </c>
      <c r="G8" s="9">
        <f>EXP(F8)/(1+EXP(F8))</f>
        <v>0.99330714907571516</v>
      </c>
      <c r="H8" s="8">
        <f>G8*G9*G10</f>
        <v>0.23529739670190986</v>
      </c>
    </row>
    <row r="9" spans="1:19">
      <c r="B9" s="14" t="s">
        <v>20</v>
      </c>
      <c r="C9" s="8">
        <v>7</v>
      </c>
      <c r="D9" s="9" t="s">
        <v>38</v>
      </c>
      <c r="E9" s="9">
        <v>1</v>
      </c>
      <c r="F9" s="9">
        <v>2</v>
      </c>
      <c r="G9" s="9">
        <f t="shared" ref="G9:G10" si="0">EXP(F9)/(1+EXP(F9))</f>
        <v>0.88079707797788243</v>
      </c>
      <c r="H9" s="8">
        <f>G8*G9*(1-G10)</f>
        <v>0.63960463773852094</v>
      </c>
    </row>
    <row r="10" spans="1:19">
      <c r="B10" s="14" t="s">
        <v>18</v>
      </c>
      <c r="C10" s="8">
        <v>5</v>
      </c>
      <c r="D10" s="9" t="s">
        <v>39</v>
      </c>
      <c r="E10" s="9">
        <v>0</v>
      </c>
      <c r="F10" s="9">
        <v>-1</v>
      </c>
      <c r="G10" s="9">
        <f t="shared" si="0"/>
        <v>0.2689414213699951</v>
      </c>
      <c r="H10" s="8">
        <f>G8*(1-G9)*G10</f>
        <v>3.1844039827490594E-2</v>
      </c>
    </row>
    <row r="11" spans="1:19">
      <c r="B11" s="15" t="s">
        <v>19</v>
      </c>
      <c r="C11" s="16">
        <v>63</v>
      </c>
      <c r="H11" s="16">
        <f>(1-G8)+G8*(1-G9)*(1-G10)</f>
        <v>9.3253925732078635E-2</v>
      </c>
    </row>
    <row r="12" spans="1:19">
      <c r="B12" s="6"/>
      <c r="H12" s="2">
        <f>SUM(H8:H11)</f>
        <v>1</v>
      </c>
    </row>
    <row r="13" spans="1:19">
      <c r="B13" s="29" t="s">
        <v>46</v>
      </c>
      <c r="C13" s="29"/>
      <c r="D13" s="29"/>
      <c r="E13" s="29"/>
      <c r="F13" s="18"/>
    </row>
    <row r="14" spans="1:19">
      <c r="B14" s="2" t="s">
        <v>2</v>
      </c>
      <c r="C14" s="2" t="s">
        <v>43</v>
      </c>
      <c r="D14" s="2" t="s">
        <v>45</v>
      </c>
      <c r="E14" s="2" t="s">
        <v>44</v>
      </c>
    </row>
    <row r="15" spans="1:19">
      <c r="B15" s="2">
        <f>SUM(C8:C11)</f>
        <v>100</v>
      </c>
      <c r="C15" s="2">
        <f>SUM(C8:C10)/B15</f>
        <v>0.37</v>
      </c>
      <c r="D15" s="2">
        <f>SUM(E9:E11)</f>
        <v>1</v>
      </c>
      <c r="E15" s="2">
        <f>C8*LN(H8)+C9*LN(H9)+C10*LN(H10)+C11*LN(H11)</f>
        <v>-205.99852144833363</v>
      </c>
      <c r="F15" s="2" t="s">
        <v>49</v>
      </c>
      <c r="I15" s="2">
        <f>C8*LN(H8)+C9*LN(H9)+C10*LN(H10)+C11*LN(H11)</f>
        <v>-205.99852144833363</v>
      </c>
      <c r="J15" s="2">
        <v>0.1</v>
      </c>
      <c r="K15" s="2">
        <v>0.2</v>
      </c>
      <c r="L15" s="2">
        <v>0.3</v>
      </c>
      <c r="M15" s="2">
        <v>0.4</v>
      </c>
      <c r="N15" s="2">
        <v>0.5</v>
      </c>
      <c r="O15" s="2">
        <v>0.6</v>
      </c>
      <c r="P15" s="2">
        <v>0.7</v>
      </c>
      <c r="Q15" s="2">
        <v>0.8</v>
      </c>
      <c r="R15" s="2">
        <v>0.9</v>
      </c>
      <c r="S15" s="2">
        <v>1</v>
      </c>
    </row>
    <row r="16" spans="1:19">
      <c r="I16" s="2">
        <v>0.1</v>
      </c>
      <c r="J16" s="1">
        <f t="dataTable" ref="J16:S25" dt2D="1" dtr="1" r1="G8" r2="G9"/>
        <v>-203.18847068967341</v>
      </c>
      <c r="K16" s="1">
        <v>-179.8137098940216</v>
      </c>
      <c r="L16" s="1">
        <v>-167.16817338341411</v>
      </c>
      <c r="M16" s="1">
        <v>-158.97220383978757</v>
      </c>
      <c r="N16" s="1">
        <v>-153.26316299774717</v>
      </c>
      <c r="O16" s="1">
        <v>-149.17188507431962</v>
      </c>
      <c r="P16" s="1">
        <v>-146.23972631292906</v>
      </c>
      <c r="Q16" s="1">
        <v>-144.19803032040559</v>
      </c>
      <c r="R16" s="1">
        <v>-142.87888187246165</v>
      </c>
      <c r="S16" s="1">
        <v>-142.17340679236392</v>
      </c>
    </row>
    <row r="17" spans="2:19">
      <c r="H17" s="2" t="s">
        <v>1</v>
      </c>
      <c r="I17" s="2">
        <v>0.2</v>
      </c>
      <c r="J17" s="1">
        <v>-182.07536851563569</v>
      </c>
      <c r="K17" s="1">
        <v>-159.21853218539374</v>
      </c>
      <c r="L17" s="1">
        <v>-147.13520112878183</v>
      </c>
      <c r="M17" s="1">
        <v>-139.5516760332396</v>
      </c>
      <c r="N17" s="1">
        <v>-134.51240091820605</v>
      </c>
      <c r="O17" s="1">
        <v>-131.15669629079227</v>
      </c>
      <c r="P17" s="1">
        <v>-129.03617678554167</v>
      </c>
      <c r="Q17" s="1">
        <v>-127.89470755029618</v>
      </c>
      <c r="R17" s="1">
        <v>-127.57982312429716</v>
      </c>
      <c r="S17" s="1">
        <v>-128.00194343907975</v>
      </c>
    </row>
    <row r="18" spans="2:19">
      <c r="B18" s="2" t="s">
        <v>50</v>
      </c>
      <c r="C18" s="2" t="s">
        <v>62</v>
      </c>
      <c r="I18" s="2">
        <v>0.3</v>
      </c>
      <c r="J18" s="1">
        <v>-170.2504995563053</v>
      </c>
      <c r="K18" s="1">
        <v>-147.92394213516562</v>
      </c>
      <c r="L18" s="1">
        <v>-136.42634793564241</v>
      </c>
      <c r="M18" s="1">
        <v>-129.49322739786587</v>
      </c>
      <c r="N18" s="1">
        <v>-125.1804008345606</v>
      </c>
      <c r="O18" s="1">
        <v>-122.64141119845202</v>
      </c>
      <c r="P18" s="1">
        <v>-121.44589550401182</v>
      </c>
      <c r="Q18" s="1">
        <v>-121.36090820422031</v>
      </c>
      <c r="R18" s="1">
        <v>-122.26434667595029</v>
      </c>
      <c r="S18" s="1">
        <v>-124.10719467808605</v>
      </c>
    </row>
    <row r="19" spans="2:19">
      <c r="B19" s="2" t="s">
        <v>51</v>
      </c>
      <c r="C19" s="2" t="s">
        <v>64</v>
      </c>
      <c r="I19" s="2">
        <v>0.4</v>
      </c>
      <c r="J19" s="1">
        <v>-162.30150584260622</v>
      </c>
      <c r="K19" s="1">
        <v>-140.51804863649471</v>
      </c>
      <c r="L19" s="1">
        <v>-129.63125864201621</v>
      </c>
      <c r="M19" s="1">
        <v>-123.39018299923612</v>
      </c>
      <c r="N19" s="1">
        <v>-119.86805650388527</v>
      </c>
      <c r="O19" s="1">
        <v>-118.2412151138704</v>
      </c>
      <c r="P19" s="1">
        <v>-118.10972650293304</v>
      </c>
      <c r="Q19" s="1">
        <v>-119.28222144475529</v>
      </c>
      <c r="R19" s="1">
        <v>-121.69496825657595</v>
      </c>
      <c r="S19" s="1">
        <v>-125.38361458788259</v>
      </c>
    </row>
    <row r="20" spans="2:19">
      <c r="I20" s="2">
        <v>0.5</v>
      </c>
      <c r="J20" s="1">
        <v>-156.5623787352672</v>
      </c>
      <c r="K20" s="1">
        <v>-135.33533467282643</v>
      </c>
      <c r="L20" s="1">
        <v>-125.08609124802776</v>
      </c>
      <c r="M20" s="1">
        <v>-119.58287801970164</v>
      </c>
      <c r="N20" s="1">
        <v>-116.92469316813717</v>
      </c>
      <c r="O20" s="1">
        <v>-116.32331317720563</v>
      </c>
      <c r="P20" s="1">
        <v>-117.42895606730326</v>
      </c>
      <c r="Q20" s="1">
        <v>-120.12366639166044</v>
      </c>
      <c r="R20" s="1">
        <v>-124.45573552936618</v>
      </c>
      <c r="S20" s="1">
        <v>-130.6408868078168</v>
      </c>
    </row>
    <row r="21" spans="2:19">
      <c r="I21" s="2">
        <v>0.6</v>
      </c>
      <c r="J21" s="1">
        <v>-152.33750420747594</v>
      </c>
      <c r="K21" s="1">
        <v>-131.6807043210915</v>
      </c>
      <c r="L21" s="1">
        <v>-122.09758030257811</v>
      </c>
      <c r="M21" s="1">
        <v>-117.38280892512472</v>
      </c>
      <c r="N21" s="1">
        <v>-115.67257175970906</v>
      </c>
      <c r="O21" s="1">
        <v>-116.23264471638373</v>
      </c>
      <c r="P21" s="1">
        <v>-118.79481650461997</v>
      </c>
      <c r="Q21" s="1">
        <v>-123.37053684316842</v>
      </c>
      <c r="R21" s="1">
        <v>-130.22667844217983</v>
      </c>
      <c r="S21" s="1">
        <v>-139.98035847977653</v>
      </c>
    </row>
    <row r="22" spans="2:19">
      <c r="I22" s="2">
        <v>0.7</v>
      </c>
      <c r="J22" s="1">
        <v>-149.34068977143104</v>
      </c>
      <c r="K22" s="1">
        <v>-129.26851154851587</v>
      </c>
      <c r="L22" s="1">
        <v>-120.38208449489963</v>
      </c>
      <c r="M22" s="1">
        <v>-116.51178834234481</v>
      </c>
      <c r="N22" s="1">
        <v>-115.84650853298268</v>
      </c>
      <c r="O22" s="1">
        <v>-117.73324235403817</v>
      </c>
      <c r="P22" s="1">
        <v>-122.03590014637862</v>
      </c>
      <c r="Q22" s="1">
        <v>-128.9964632585598</v>
      </c>
      <c r="R22" s="1">
        <v>-139.32415488088887</v>
      </c>
      <c r="S22" s="1">
        <v>-154.60991765202536</v>
      </c>
    </row>
    <row r="23" spans="2:19">
      <c r="I23" s="2">
        <v>0.8</v>
      </c>
      <c r="J23" s="1">
        <v>-147.59656921645779</v>
      </c>
      <c r="K23" s="1">
        <v>-128.1239669865052</v>
      </c>
      <c r="L23" s="1">
        <v>-119.96701506552955</v>
      </c>
      <c r="M23" s="1">
        <v>-117.00350557304938</v>
      </c>
      <c r="N23" s="1">
        <v>-117.49605599829428</v>
      </c>
      <c r="O23" s="1">
        <v>-120.91297564095768</v>
      </c>
      <c r="P23" s="1">
        <v>-127.33299436563338</v>
      </c>
      <c r="Q23" s="1">
        <v>-137.41863499394856</v>
      </c>
      <c r="R23" s="1">
        <v>-152.83221955734828</v>
      </c>
      <c r="S23" s="1">
        <v>-177.90854043939584</v>
      </c>
    </row>
    <row r="24" spans="2:19">
      <c r="I24" s="2">
        <v>0.9</v>
      </c>
      <c r="J24" s="1">
        <v>-147.79883154305011</v>
      </c>
      <c r="K24" s="1">
        <v>-128.94136908373471</v>
      </c>
      <c r="L24" s="1">
        <v>-121.54909196160412</v>
      </c>
      <c r="M24" s="1">
        <v>-119.56194671920235</v>
      </c>
      <c r="N24" s="1">
        <v>-121.3447642303673</v>
      </c>
      <c r="O24" s="1">
        <v>-126.54669675826898</v>
      </c>
      <c r="P24" s="1">
        <v>-135.59992676636807</v>
      </c>
      <c r="Q24" s="1">
        <v>-149.9653419318268</v>
      </c>
      <c r="R24" s="1">
        <v>-173.58458129163921</v>
      </c>
      <c r="S24" s="1">
        <v>-221.27349157646785</v>
      </c>
    </row>
    <row r="25" spans="2:19">
      <c r="I25" s="2">
        <v>1</v>
      </c>
      <c r="J25" s="1" t="e">
        <v>#NUM!</v>
      </c>
      <c r="K25" s="1" t="e">
        <v>#NUM!</v>
      </c>
      <c r="L25" s="1" t="e">
        <v>#NUM!</v>
      </c>
      <c r="M25" s="1" t="e">
        <v>#NUM!</v>
      </c>
      <c r="N25" s="1" t="e">
        <v>#NUM!</v>
      </c>
      <c r="O25" s="1" t="e">
        <v>#NUM!</v>
      </c>
      <c r="P25" s="1" t="e">
        <v>#NUM!</v>
      </c>
      <c r="Q25" s="1" t="e">
        <v>#NUM!</v>
      </c>
      <c r="R25" s="1" t="e">
        <v>#NUM!</v>
      </c>
      <c r="S25" s="1" t="e">
        <v>#NUM!</v>
      </c>
    </row>
    <row r="27" spans="2:19">
      <c r="I27" s="2" t="s">
        <v>59</v>
      </c>
      <c r="J27" s="2">
        <f>MAX(J16:S24)</f>
        <v>-115.67257175970906</v>
      </c>
    </row>
  </sheetData>
  <mergeCells count="3">
    <mergeCell ref="B6:C6"/>
    <mergeCell ref="D6:G6"/>
    <mergeCell ref="B13:E13"/>
  </mergeCells>
  <conditionalFormatting sqref="J16:S24">
    <cfRule type="cellIs" dxfId="0" priority="1" operator="equal">
      <formula>$J$27</formula>
    </cfRule>
  </conditionalFormatting>
  <pageMargins left="0.7" right="0.7" top="0.75" bottom="0.75" header="0.3" footer="0.3"/>
  <pageSetup orientation="portrait" r:id="rId1"/>
  <drawing r:id="rId2"/>
  <legacyDrawing r:id="rId3"/>
  <oleObjects>
    <oleObject progId="Equation.3" shapeId="4097" r:id="rId4"/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079D27941CAE4A91B0635921AE2D36" ma:contentTypeVersion="0" ma:contentTypeDescription="Create a new document." ma:contentTypeScope="" ma:versionID="80bb01ec16aeb652e9ef7544cae52c74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D6A1E84-F4D5-4B72-B1E0-7F382A52C8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98F20105-69C9-444C-A877-96FC3A59AE3C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FC05895-14FD-4E22-A9B0-52F4DBF70B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video 1</vt:lpstr>
      <vt:lpstr>video 2</vt:lpstr>
      <vt:lpstr>video 3</vt:lpstr>
      <vt:lpstr>p_1</vt:lpstr>
      <vt:lpstr>p_2</vt:lpstr>
      <vt:lpstr>psi</vt:lpstr>
    </vt:vector>
  </TitlesOfParts>
  <Company>University of Vermont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tdonovan</dc:creator>
  <cp:lastModifiedBy>tdonovan</cp:lastModifiedBy>
  <dcterms:created xsi:type="dcterms:W3CDTF">2010-06-28T15:15:12Z</dcterms:created>
  <dcterms:modified xsi:type="dcterms:W3CDTF">2010-07-01T01:02:32Z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0x01010099079D27941CAE4A91B0635921AE2D36</vt:lpwstr>
  </property>
</Properties>
</file>