
<file path=[Content_Types].xml><?xml version="1.0" encoding="utf-8"?>
<Types xmlns="http://schemas.openxmlformats.org/package/2006/content-types">
  <Default Extension="bin" ContentType="application/vnd.openxmlformats-officedocument.oleObject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40" windowHeight="10848" tabRatio="239"/>
  </bookViews>
  <sheets>
    <sheet name="Sheet1" sheetId="1" r:id="rId1"/>
    <sheet name="Sheet2" sheetId="2" r:id="rId2"/>
    <sheet name="Sheet3" sheetId="3" r:id="rId3"/>
  </sheets>
  <definedNames>
    <definedName name="p_1">Sheet1!$G$9</definedName>
    <definedName name="p_2">Sheet1!$G$10</definedName>
    <definedName name="psi">Sheet1!$G$8</definedName>
    <definedName name="solver_adj" localSheetId="0" hidden="1">Sheet1!$F$8:$F$9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Sheet1!$G$8:$G$9</definedName>
    <definedName name="solver_lhs2" localSheetId="0" hidden="1">Sheet1!$G$8:$G$9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Sheet1!$E$15</definedName>
    <definedName name="solver_pre" localSheetId="0" hidden="1">0.000001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0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G8" i="1"/>
  <c r="G9"/>
  <c r="F10"/>
  <c r="G10" s="1"/>
  <c r="J25"/>
  <c r="D15"/>
  <c r="C15"/>
  <c r="B15"/>
  <c r="H10" l="1"/>
  <c r="H8"/>
  <c r="H9"/>
  <c r="H11"/>
  <c r="E15" l="1"/>
  <c r="H12"/>
  <c r="J13"/>
</calcChain>
</file>

<file path=xl/sharedStrings.xml><?xml version="1.0" encoding="utf-8"?>
<sst xmlns="http://schemas.openxmlformats.org/spreadsheetml/2006/main" count="23" uniqueCount="23">
  <si>
    <t>History</t>
  </si>
  <si>
    <t>Frequency</t>
  </si>
  <si>
    <t>11</t>
  </si>
  <si>
    <t>10</t>
  </si>
  <si>
    <t>01</t>
  </si>
  <si>
    <t>00</t>
  </si>
  <si>
    <t>Observational Data</t>
  </si>
  <si>
    <t>OUTPUTS</t>
  </si>
  <si>
    <t>N</t>
  </si>
  <si>
    <t>psi</t>
  </si>
  <si>
    <t>p1</t>
  </si>
  <si>
    <t>p2</t>
  </si>
  <si>
    <t>Parameters</t>
  </si>
  <si>
    <t>Estimate?</t>
  </si>
  <si>
    <t>Estimate</t>
  </si>
  <si>
    <t>History Probability</t>
  </si>
  <si>
    <t>Naïve Psi</t>
  </si>
  <si>
    <t>K</t>
  </si>
  <si>
    <t>Log L</t>
  </si>
  <si>
    <t>&lt;- MAX!</t>
  </si>
  <si>
    <t>Psi</t>
  </si>
  <si>
    <t>MAX</t>
  </si>
  <si>
    <t>Beta</t>
  </si>
</sst>
</file>

<file path=xl/styles.xml><?xml version="1.0" encoding="utf-8"?>
<styleSheet xmlns="http://schemas.openxmlformats.org/spreadsheetml/2006/main">
  <numFmts count="1">
    <numFmt numFmtId="164" formatCode="0.000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perspective val="30"/>
    </c:view3D>
    <c:plotArea>
      <c:layout/>
      <c:surface3DChart>
        <c:ser>
          <c:idx val="0"/>
          <c:order val="0"/>
          <c:tx>
            <c:v>0.1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Sheet1!$L$15:$U$15</c:f>
              <c:numCache>
                <c:formatCode>General</c:formatCode>
                <c:ptCount val="10"/>
                <c:pt idx="0">
                  <c:v>-182.78411683269408</c:v>
                </c:pt>
                <c:pt idx="1">
                  <c:v>-163.08021700123751</c:v>
                </c:pt>
                <c:pt idx="2">
                  <c:v>-154.6400309917731</c:v>
                </c:pt>
                <c:pt idx="3">
                  <c:v>-151.3216413857896</c:v>
                </c:pt>
                <c:pt idx="4">
                  <c:v>-151.35653591820309</c:v>
                </c:pt>
                <c:pt idx="5">
                  <c:v>-154.16079768683397</c:v>
                </c:pt>
                <c:pt idx="6">
                  <c:v>-159.71830561796244</c:v>
                </c:pt>
                <c:pt idx="7">
                  <c:v>-168.49942722077139</c:v>
                </c:pt>
                <c:pt idx="8">
                  <c:v>-181.70894903999869</c:v>
                </c:pt>
                <c:pt idx="9">
                  <c:v>-202.25649132213292</c:v>
                </c:pt>
              </c:numCache>
            </c:numRef>
          </c:val>
        </c:ser>
        <c:ser>
          <c:idx val="1"/>
          <c:order val="1"/>
          <c:tx>
            <c:v>0.2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Sheet1!$L$16:$U$16</c:f>
              <c:numCache>
                <c:formatCode>General</c:formatCode>
                <c:ptCount val="10"/>
                <c:pt idx="0">
                  <c:v>-161.32537408639018</c:v>
                </c:pt>
                <c:pt idx="1">
                  <c:v>-141.78121934302612</c:v>
                </c:pt>
                <c:pt idx="2">
                  <c:v>-133.5364009090485</c:v>
                </c:pt>
                <c:pt idx="3">
                  <c:v>-130.46241349074808</c:v>
                </c:pt>
                <c:pt idx="4">
                  <c:v>-130.81185725991742</c:v>
                </c:pt>
                <c:pt idx="5">
                  <c:v>-134.03608157826403</c:v>
                </c:pt>
                <c:pt idx="6">
                  <c:v>-140.18263826488084</c:v>
                </c:pt>
                <c:pt idx="7">
                  <c:v>-149.84980231899644</c:v>
                </c:pt>
                <c:pt idx="8">
                  <c:v>-164.54290166991063</c:v>
                </c:pt>
                <c:pt idx="9">
                  <c:v>-188.08502796884875</c:v>
                </c:pt>
              </c:numCache>
            </c:numRef>
          </c:val>
        </c:ser>
        <c:ser>
          <c:idx val="2"/>
          <c:order val="2"/>
          <c:tx>
            <c:v>0.3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Sheet1!$L$17:$U$17</c:f>
              <c:numCache>
                <c:formatCode>General</c:formatCode>
                <c:ptCount val="10"/>
                <c:pt idx="0">
                  <c:v>-149.15148103494846</c:v>
                </c:pt>
                <c:pt idx="1">
                  <c:v>-129.76815693894173</c:v>
                </c:pt>
                <c:pt idx="2">
                  <c:v>-121.72115110062525</c:v>
                </c:pt>
                <c:pt idx="3">
                  <c:v>-118.89637233218434</c:v>
                </c:pt>
                <c:pt idx="4">
                  <c:v>-119.56944528205969</c:v>
                </c:pt>
                <c:pt idx="5">
                  <c:v>-123.23091356752619</c:v>
                </c:pt>
                <c:pt idx="6">
                  <c:v>-130.00091531321095</c:v>
                </c:pt>
                <c:pt idx="7">
                  <c:v>-140.62890813618588</c:v>
                </c:pt>
                <c:pt idx="8">
                  <c:v>-156.99598167621471</c:v>
                </c:pt>
                <c:pt idx="9">
                  <c:v>-184.19027920785504</c:v>
                </c:pt>
              </c:numCache>
            </c:numRef>
          </c:val>
        </c:ser>
        <c:ser>
          <c:idx val="3"/>
          <c:order val="3"/>
          <c:tx>
            <c:v>0.4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Sheet1!$L$18:$U$18</c:f>
              <c:numCache>
                <c:formatCode>General</c:formatCode>
                <c:ptCount val="10"/>
                <c:pt idx="0">
                  <c:v>-140.85002434654098</c:v>
                </c:pt>
                <c:pt idx="1">
                  <c:v>-121.62862808984086</c:v>
                </c:pt>
                <c:pt idx="2">
                  <c:v>-113.7819270491114</c:v>
                </c:pt>
                <c:pt idx="3">
                  <c:v>-111.21130859664565</c:v>
                </c:pt>
                <c:pt idx="4">
                  <c:v>-112.21749404988728</c:v>
                </c:pt>
                <c:pt idx="5">
                  <c:v>-116.33458803432632</c:v>
                </c:pt>
                <c:pt idx="6">
                  <c:v>-123.76556789659236</c:v>
                </c:pt>
                <c:pt idx="7">
                  <c:v>-135.43918890439215</c:v>
                </c:pt>
                <c:pt idx="8">
                  <c:v>-153.7105225557782</c:v>
                </c:pt>
                <c:pt idx="9">
                  <c:v>-185.46669911765161</c:v>
                </c:pt>
              </c:numCache>
            </c:numRef>
          </c:val>
        </c:ser>
        <c:ser>
          <c:idx val="4"/>
          <c:order val="4"/>
          <c:tx>
            <c:v>0.5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Sheet1!$L$19:$U$19</c:f>
              <c:numCache>
                <c:formatCode>General</c:formatCode>
                <c:ptCount val="10"/>
                <c:pt idx="0">
                  <c:v>-134.75493870745339</c:v>
                </c:pt>
                <c:pt idx="1">
                  <c:v>-115.6965792884525</c:v>
                </c:pt>
                <c:pt idx="2">
                  <c:v>-108.05272367579613</c:v>
                </c:pt>
                <c:pt idx="3">
                  <c:v>-105.7413683988639</c:v>
                </c:pt>
                <c:pt idx="4">
                  <c:v>-107.09057758009266</c:v>
                </c:pt>
                <c:pt idx="5">
                  <c:v>-111.68287574099304</c:v>
                </c:pt>
                <c:pt idx="6">
                  <c:v>-119.81590126292161</c:v>
                </c:pt>
                <c:pt idx="7">
                  <c:v>-132.63185950630765</c:v>
                </c:pt>
                <c:pt idx="8">
                  <c:v>-153.08985165483855</c:v>
                </c:pt>
                <c:pt idx="9">
                  <c:v>-190.72397133758579</c:v>
                </c:pt>
              </c:numCache>
            </c:numRef>
          </c:val>
        </c:ser>
        <c:ser>
          <c:idx val="5"/>
          <c:order val="5"/>
          <c:tx>
            <c:v>0.6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Sheet1!$L$20:$U$20</c:f>
              <c:numCache>
                <c:formatCode>General</c:formatCode>
                <c:ptCount val="10"/>
                <c:pt idx="0">
                  <c:v>-130.17055206344827</c:v>
                </c:pt>
                <c:pt idx="1">
                  <c:v>-111.27635046411214</c:v>
                </c:pt>
                <c:pt idx="2">
                  <c:v>-103.83793062763085</c:v>
                </c:pt>
                <c:pt idx="3">
                  <c:v>-101.79109888491418</c:v>
                </c:pt>
                <c:pt idx="4">
                  <c:v>-103.49369735711859</c:v>
                </c:pt>
                <c:pt idx="5">
                  <c:v>-108.58208226238574</c:v>
                </c:pt>
                <c:pt idx="6">
                  <c:v>-117.46221904501353</c:v>
                </c:pt>
                <c:pt idx="7">
                  <c:v>-131.53150780227767</c:v>
                </c:pt>
                <c:pt idx="8">
                  <c:v>-154.52807534254561</c:v>
                </c:pt>
                <c:pt idx="9">
                  <c:v>-200.06344300954549</c:v>
                </c:pt>
              </c:numCache>
            </c:numRef>
          </c:val>
        </c:ser>
        <c:ser>
          <c:idx val="6"/>
          <c:order val="6"/>
          <c:tx>
            <c:v>0.7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Sheet1!$L$21:$U$21</c:f>
              <c:numCache>
                <c:formatCode>General</c:formatCode>
                <c:ptCount val="10"/>
                <c:pt idx="0">
                  <c:v>-126.81061250339359</c:v>
                </c:pt>
                <c:pt idx="1">
                  <c:v>-108.08170186984231</c:v>
                </c:pt>
                <c:pt idx="2">
                  <c:v>-100.8513592083165</c:v>
                </c:pt>
                <c:pt idx="3">
                  <c:v>-99.074475499977183</c:v>
                </c:pt>
                <c:pt idx="4">
                  <c:v>-101.14131169796551</c:v>
                </c:pt>
                <c:pt idx="5">
                  <c:v>-106.74808979651922</c:v>
                </c:pt>
                <c:pt idx="6">
                  <c:v>-116.42494459387773</c:v>
                </c:pt>
                <c:pt idx="7">
                  <c:v>-131.87584854603153</c:v>
                </c:pt>
                <c:pt idx="8">
                  <c:v>-157.85796626138844</c:v>
                </c:pt>
                <c:pt idx="9">
                  <c:v>-214.69300218179433</c:v>
                </c:pt>
              </c:numCache>
            </c:numRef>
          </c:val>
        </c:ser>
        <c:ser>
          <c:idx val="7"/>
          <c:order val="7"/>
          <c:tx>
            <c:v>0.8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Sheet1!$L$22:$U$22</c:f>
              <c:numCache>
                <c:formatCode>General</c:formatCode>
                <c:ptCount val="10"/>
                <c:pt idx="0">
                  <c:v>-124.69969295274494</c:v>
                </c:pt>
                <c:pt idx="1">
                  <c:v>-106.13721877936973</c:v>
                </c:pt>
                <c:pt idx="2">
                  <c:v>-99.117647121174201</c:v>
                </c:pt>
                <c:pt idx="3">
                  <c:v>-97.616307089968259</c:v>
                </c:pt>
                <c:pt idx="4">
                  <c:v>-100.05874315592666</c:v>
                </c:pt>
                <c:pt idx="5">
                  <c:v>-106.20777880594051</c:v>
                </c:pt>
                <c:pt idx="6">
                  <c:v>-116.73613929995183</c:v>
                </c:pt>
                <c:pt idx="7">
                  <c:v>-133.71809133565989</c:v>
                </c:pt>
                <c:pt idx="8">
                  <c:v>-163.2666355981134</c:v>
                </c:pt>
                <c:pt idx="9">
                  <c:v>-237.99162496916483</c:v>
                </c:pt>
              </c:numCache>
            </c:numRef>
          </c:val>
        </c:ser>
        <c:ser>
          <c:idx val="8"/>
          <c:order val="8"/>
          <c:tx>
            <c:v>0.9</c:v>
          </c:tx>
          <c:cat>
            <c:numRef>
              <c:f>Sheet1!$L$13:$U$13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Sheet1!$L$23:$U$23</c:f>
              <c:numCache>
                <c:formatCode>General</c:formatCode>
                <c:ptCount val="10"/>
                <c:pt idx="0">
                  <c:v>-124.53142006116019</c:v>
                </c:pt>
                <c:pt idx="1">
                  <c:v>-106.13654037836142</c:v>
                </c:pt>
                <c:pt idx="2">
                  <c:v>-99.330487408174378</c:v>
                </c:pt>
                <c:pt idx="3">
                  <c:v>-98.11046522313714</c:v>
                </c:pt>
                <c:pt idx="4">
                  <c:v>-100.94041037338795</c:v>
                </c:pt>
                <c:pt idx="5">
                  <c:v>-107.65727621161508</c:v>
                </c:pt>
                <c:pt idx="6">
                  <c:v>-119.09786915805816</c:v>
                </c:pt>
                <c:pt idx="7">
                  <c:v>-137.78646752923635</c:v>
                </c:pt>
                <c:pt idx="8">
                  <c:v>-171.67795421209513</c:v>
                </c:pt>
                <c:pt idx="9">
                  <c:v>-281.35657610623684</c:v>
                </c:pt>
              </c:numCache>
            </c:numRef>
          </c:val>
        </c:ser>
        <c:bandFmts/>
        <c:axId val="37787520"/>
        <c:axId val="38344960"/>
        <c:axId val="40570880"/>
      </c:surface3DChart>
      <c:catAx>
        <c:axId val="377875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psi</a:t>
                </a:r>
              </a:p>
            </c:rich>
          </c:tx>
          <c:layout/>
        </c:title>
        <c:numFmt formatCode="General" sourceLinked="1"/>
        <c:tickLblPos val="low"/>
        <c:crossAx val="38344960"/>
        <c:crosses val="autoZero"/>
        <c:auto val="1"/>
        <c:lblAlgn val="ctr"/>
        <c:lblOffset val="100"/>
      </c:catAx>
      <c:valAx>
        <c:axId val="3834496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Log L</a:t>
                </a:r>
              </a:p>
            </c:rich>
          </c:tx>
          <c:layout/>
        </c:title>
        <c:numFmt formatCode="General" sourceLinked="1"/>
        <c:tickLblPos val="nextTo"/>
        <c:crossAx val="37787520"/>
        <c:crosses val="autoZero"/>
        <c:crossBetween val="midCat"/>
      </c:valAx>
      <c:serAx>
        <c:axId val="40570880"/>
        <c:scaling>
          <c:orientation val="minMax"/>
        </c:scaling>
        <c:axPos val="b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</a:t>
                </a:r>
              </a:p>
            </c:rich>
          </c:tx>
          <c:layout/>
        </c:title>
        <c:tickLblPos val="low"/>
        <c:crossAx val="38344960"/>
        <c:crosses val="autoZero"/>
      </c:ser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562707</xdr:colOff>
      <xdr:row>1</xdr:row>
      <xdr:rowOff>17584</xdr:rowOff>
    </xdr:from>
    <xdr:to>
      <xdr:col>21</xdr:col>
      <xdr:colOff>328247</xdr:colOff>
      <xdr:row>18</xdr:row>
      <xdr:rowOff>23445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6:U25"/>
  <sheetViews>
    <sheetView tabSelected="1" topLeftCell="C1" zoomScale="130" zoomScaleNormal="130" workbookViewId="0">
      <selection activeCell="H14" sqref="H14"/>
    </sheetView>
  </sheetViews>
  <sheetFormatPr defaultColWidth="10.6640625" defaultRowHeight="14.4"/>
  <cols>
    <col min="1" max="5" width="10.6640625" style="1"/>
    <col min="6" max="6" width="10.6640625" style="3"/>
    <col min="7" max="7" width="10.6640625" style="1"/>
    <col min="8" max="8" width="18.44140625" style="1" customWidth="1"/>
    <col min="9" max="10" width="10.6640625" style="1"/>
    <col min="11" max="21" width="4.77734375" style="1" customWidth="1"/>
    <col min="22" max="16384" width="10.6640625" style="1"/>
  </cols>
  <sheetData>
    <row r="6" spans="2:21">
      <c r="B6" s="11" t="s">
        <v>6</v>
      </c>
      <c r="C6" s="11"/>
    </row>
    <row r="7" spans="2:21">
      <c r="B7" s="5" t="s">
        <v>0</v>
      </c>
      <c r="C7" s="5" t="s">
        <v>1</v>
      </c>
      <c r="D7" s="5" t="s">
        <v>12</v>
      </c>
      <c r="E7" s="5" t="s">
        <v>13</v>
      </c>
      <c r="F7" s="5" t="s">
        <v>22</v>
      </c>
      <c r="G7" s="5" t="s">
        <v>14</v>
      </c>
      <c r="H7" s="5" t="s">
        <v>15</v>
      </c>
    </row>
    <row r="8" spans="2:21">
      <c r="B8" s="2" t="s">
        <v>2</v>
      </c>
      <c r="C8" s="1">
        <v>25</v>
      </c>
      <c r="D8" s="1" t="s">
        <v>9</v>
      </c>
      <c r="E8" s="1">
        <v>1</v>
      </c>
      <c r="F8" s="12">
        <v>-0.47091363118116658</v>
      </c>
      <c r="G8" s="13">
        <f>EXP(F8)/(1+EXP(F8))</f>
        <v>0.38440002216987657</v>
      </c>
      <c r="H8" s="1">
        <f>psi*p_1*p_2</f>
        <v>0.24999995790590532</v>
      </c>
    </row>
    <row r="9" spans="2:21">
      <c r="B9" s="2" t="s">
        <v>3</v>
      </c>
      <c r="C9" s="1">
        <v>7</v>
      </c>
      <c r="D9" s="1" t="s">
        <v>10</v>
      </c>
      <c r="E9" s="1">
        <v>1</v>
      </c>
      <c r="F9" s="12">
        <v>1.4271157716768332</v>
      </c>
      <c r="G9" s="13">
        <f>EXP(F9)/(1+EXP(F9))</f>
        <v>0.80645152175388912</v>
      </c>
      <c r="H9" s="1">
        <f>psi*p_1*(1-p_2)</f>
        <v>6.0000024935220359E-2</v>
      </c>
    </row>
    <row r="10" spans="2:21">
      <c r="B10" s="2" t="s">
        <v>4</v>
      </c>
      <c r="C10" s="1">
        <v>5</v>
      </c>
      <c r="D10" s="1" t="s">
        <v>11</v>
      </c>
      <c r="E10" s="1">
        <v>0</v>
      </c>
      <c r="F10" s="12">
        <f>F9</f>
        <v>1.4271157716768332</v>
      </c>
      <c r="G10" s="13">
        <f>EXP(F10)/(1+EXP(F10))</f>
        <v>0.80645152175388912</v>
      </c>
      <c r="H10" s="1">
        <f>psi*(1-p_1)*p_2</f>
        <v>6.0000024935220352E-2</v>
      </c>
    </row>
    <row r="11" spans="2:21">
      <c r="B11" s="2" t="s">
        <v>5</v>
      </c>
      <c r="C11" s="1">
        <v>63</v>
      </c>
      <c r="H11" s="6">
        <f>psi*(1-p_1)*(1-p_2)+(1-psi)</f>
        <v>0.62999999222365399</v>
      </c>
    </row>
    <row r="12" spans="2:21">
      <c r="H12" s="7">
        <f>SUM(H8:H11)</f>
        <v>1</v>
      </c>
      <c r="K12" s="4" t="s">
        <v>20</v>
      </c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2:21">
      <c r="B13" s="4" t="s">
        <v>7</v>
      </c>
      <c r="C13" s="4"/>
      <c r="D13" s="4"/>
      <c r="E13" s="4"/>
      <c r="F13" s="4"/>
      <c r="J13" s="8">
        <f>C8*LN(H8)+C9*LN(H9)+C10*LN(H10)+C11*LN(H11)</f>
        <v>-97.526521583702277</v>
      </c>
      <c r="K13" s="1">
        <v>0</v>
      </c>
      <c r="L13" s="1">
        <v>0.1</v>
      </c>
      <c r="M13" s="1">
        <v>0.2</v>
      </c>
      <c r="N13" s="1">
        <v>0.3</v>
      </c>
      <c r="O13" s="1">
        <v>0.4</v>
      </c>
      <c r="P13" s="1">
        <v>0.5</v>
      </c>
      <c r="Q13" s="1">
        <v>0.6</v>
      </c>
      <c r="R13" s="1">
        <v>0.7</v>
      </c>
      <c r="S13" s="1">
        <v>0.8</v>
      </c>
      <c r="T13" s="1">
        <v>0.9</v>
      </c>
      <c r="U13" s="1">
        <v>1</v>
      </c>
    </row>
    <row r="14" spans="2:21">
      <c r="B14" s="1" t="s">
        <v>8</v>
      </c>
      <c r="C14" s="1" t="s">
        <v>16</v>
      </c>
      <c r="D14" s="1" t="s">
        <v>17</v>
      </c>
      <c r="E14" s="1" t="s">
        <v>18</v>
      </c>
      <c r="J14" s="10">
        <v>0</v>
      </c>
      <c r="K14" s="9" t="e">
        <f t="dataTable" ref="K14:U24" dt2D="1" dtr="1" r1="G8" r2="G9"/>
        <v>#NUM!</v>
      </c>
      <c r="L14" s="9" t="e">
        <v>#NUM!</v>
      </c>
      <c r="M14" s="9" t="e">
        <v>#NUM!</v>
      </c>
      <c r="N14" s="9" t="e">
        <v>#NUM!</v>
      </c>
      <c r="O14" s="9" t="e">
        <v>#NUM!</v>
      </c>
      <c r="P14" s="9" t="e">
        <v>#NUM!</v>
      </c>
      <c r="Q14" s="9" t="e">
        <v>#NUM!</v>
      </c>
      <c r="R14" s="9" t="e">
        <v>#NUM!</v>
      </c>
      <c r="S14" s="9" t="e">
        <v>#NUM!</v>
      </c>
      <c r="T14" s="9" t="e">
        <v>#NUM!</v>
      </c>
      <c r="U14" s="9" t="e">
        <v>#NUM!</v>
      </c>
    </row>
    <row r="15" spans="2:21">
      <c r="B15" s="1">
        <f>SUM(C8:C11)</f>
        <v>100</v>
      </c>
      <c r="C15" s="1">
        <f>SUM(C8:C10)/B15</f>
        <v>0.37</v>
      </c>
      <c r="D15" s="1">
        <f>SUM(E8:E10)</f>
        <v>2</v>
      </c>
      <c r="E15" s="1">
        <f>C8*LN(H8)+C9*LN(H9)+C10*LN(H10)+C11*LN(H11)</f>
        <v>-97.526521583702277</v>
      </c>
      <c r="G15" s="1" t="s">
        <v>19</v>
      </c>
      <c r="J15" s="10">
        <v>0.1</v>
      </c>
      <c r="K15" s="9" t="e">
        <v>#NUM!</v>
      </c>
      <c r="L15" s="9">
        <v>-182.78411683269408</v>
      </c>
      <c r="M15" s="9">
        <v>-163.08021700123751</v>
      </c>
      <c r="N15" s="9">
        <v>-154.6400309917731</v>
      </c>
      <c r="O15" s="9">
        <v>-151.3216413857896</v>
      </c>
      <c r="P15" s="9">
        <v>-151.35653591820309</v>
      </c>
      <c r="Q15" s="9">
        <v>-154.16079768683397</v>
      </c>
      <c r="R15" s="9">
        <v>-159.71830561796244</v>
      </c>
      <c r="S15" s="9">
        <v>-168.49942722077139</v>
      </c>
      <c r="T15" s="9">
        <v>-181.70894903999869</v>
      </c>
      <c r="U15" s="9">
        <v>-202.25649132213292</v>
      </c>
    </row>
    <row r="16" spans="2:21">
      <c r="J16" s="10">
        <v>0.2</v>
      </c>
      <c r="K16" s="9" t="e">
        <v>#NUM!</v>
      </c>
      <c r="L16" s="9">
        <v>-161.32537408639018</v>
      </c>
      <c r="M16" s="9">
        <v>-141.78121934302612</v>
      </c>
      <c r="N16" s="9">
        <v>-133.5364009090485</v>
      </c>
      <c r="O16" s="9">
        <v>-130.46241349074808</v>
      </c>
      <c r="P16" s="9">
        <v>-130.81185725991742</v>
      </c>
      <c r="Q16" s="9">
        <v>-134.03608157826403</v>
      </c>
      <c r="R16" s="9">
        <v>-140.18263826488084</v>
      </c>
      <c r="S16" s="9">
        <v>-149.84980231899644</v>
      </c>
      <c r="T16" s="9">
        <v>-164.54290166991063</v>
      </c>
      <c r="U16" s="9">
        <v>-188.08502796884875</v>
      </c>
    </row>
    <row r="17" spans="9:21">
      <c r="J17" s="10">
        <v>0.3</v>
      </c>
      <c r="K17" s="9" t="e">
        <v>#NUM!</v>
      </c>
      <c r="L17" s="9">
        <v>-149.15148103494846</v>
      </c>
      <c r="M17" s="9">
        <v>-129.76815693894173</v>
      </c>
      <c r="N17" s="9">
        <v>-121.72115110062525</v>
      </c>
      <c r="O17" s="9">
        <v>-118.89637233218434</v>
      </c>
      <c r="P17" s="9">
        <v>-119.56944528205969</v>
      </c>
      <c r="Q17" s="9">
        <v>-123.23091356752619</v>
      </c>
      <c r="R17" s="9">
        <v>-130.00091531321095</v>
      </c>
      <c r="S17" s="9">
        <v>-140.62890813618588</v>
      </c>
      <c r="T17" s="9">
        <v>-156.99598167621471</v>
      </c>
      <c r="U17" s="9">
        <v>-184.19027920785504</v>
      </c>
    </row>
    <row r="18" spans="9:21">
      <c r="J18" s="10">
        <v>0.4</v>
      </c>
      <c r="K18" s="9" t="e">
        <v>#NUM!</v>
      </c>
      <c r="L18" s="9">
        <v>-140.85002434654098</v>
      </c>
      <c r="M18" s="9">
        <v>-121.62862808984086</v>
      </c>
      <c r="N18" s="9">
        <v>-113.7819270491114</v>
      </c>
      <c r="O18" s="9">
        <v>-111.21130859664565</v>
      </c>
      <c r="P18" s="9">
        <v>-112.21749404988728</v>
      </c>
      <c r="Q18" s="9">
        <v>-116.33458803432632</v>
      </c>
      <c r="R18" s="9">
        <v>-123.76556789659236</v>
      </c>
      <c r="S18" s="9">
        <v>-135.43918890439215</v>
      </c>
      <c r="T18" s="9">
        <v>-153.7105225557782</v>
      </c>
      <c r="U18" s="9">
        <v>-185.46669911765161</v>
      </c>
    </row>
    <row r="19" spans="9:21">
      <c r="J19" s="10">
        <v>0.5</v>
      </c>
      <c r="K19" s="9" t="e">
        <v>#NUM!</v>
      </c>
      <c r="L19" s="9">
        <v>-134.75493870745339</v>
      </c>
      <c r="M19" s="9">
        <v>-115.6965792884525</v>
      </c>
      <c r="N19" s="9">
        <v>-108.05272367579613</v>
      </c>
      <c r="O19" s="9">
        <v>-105.7413683988639</v>
      </c>
      <c r="P19" s="9">
        <v>-107.09057758009266</v>
      </c>
      <c r="Q19" s="9">
        <v>-111.68287574099304</v>
      </c>
      <c r="R19" s="9">
        <v>-119.81590126292161</v>
      </c>
      <c r="S19" s="9">
        <v>-132.63185950630765</v>
      </c>
      <c r="T19" s="9">
        <v>-153.08985165483855</v>
      </c>
      <c r="U19" s="9">
        <v>-190.72397133758579</v>
      </c>
    </row>
    <row r="20" spans="9:21">
      <c r="J20" s="10">
        <v>0.6</v>
      </c>
      <c r="K20" s="9" t="e">
        <v>#NUM!</v>
      </c>
      <c r="L20" s="9">
        <v>-130.17055206344827</v>
      </c>
      <c r="M20" s="9">
        <v>-111.27635046411214</v>
      </c>
      <c r="N20" s="9">
        <v>-103.83793062763085</v>
      </c>
      <c r="O20" s="9">
        <v>-101.79109888491418</v>
      </c>
      <c r="P20" s="9">
        <v>-103.49369735711859</v>
      </c>
      <c r="Q20" s="9">
        <v>-108.58208226238574</v>
      </c>
      <c r="R20" s="9">
        <v>-117.46221904501353</v>
      </c>
      <c r="S20" s="9">
        <v>-131.53150780227767</v>
      </c>
      <c r="T20" s="9">
        <v>-154.52807534254561</v>
      </c>
      <c r="U20" s="9">
        <v>-200.06344300954549</v>
      </c>
    </row>
    <row r="21" spans="9:21">
      <c r="J21" s="10">
        <v>0.7</v>
      </c>
      <c r="K21" s="9" t="e">
        <v>#NUM!</v>
      </c>
      <c r="L21" s="9">
        <v>-126.81061250339359</v>
      </c>
      <c r="M21" s="9">
        <v>-108.08170186984231</v>
      </c>
      <c r="N21" s="9">
        <v>-100.8513592083165</v>
      </c>
      <c r="O21" s="9">
        <v>-99.074475499977183</v>
      </c>
      <c r="P21" s="9">
        <v>-101.14131169796551</v>
      </c>
      <c r="Q21" s="9">
        <v>-106.74808979651922</v>
      </c>
      <c r="R21" s="9">
        <v>-116.42494459387773</v>
      </c>
      <c r="S21" s="9">
        <v>-131.87584854603153</v>
      </c>
      <c r="T21" s="9">
        <v>-157.85796626138844</v>
      </c>
      <c r="U21" s="9">
        <v>-214.69300218179433</v>
      </c>
    </row>
    <row r="22" spans="9:21">
      <c r="J22" s="10">
        <v>0.8</v>
      </c>
      <c r="K22" s="9" t="e">
        <v>#NUM!</v>
      </c>
      <c r="L22" s="9">
        <v>-124.69969295274494</v>
      </c>
      <c r="M22" s="9">
        <v>-106.13721877936973</v>
      </c>
      <c r="N22" s="9">
        <v>-99.117647121174201</v>
      </c>
      <c r="O22" s="9">
        <v>-97.616307089968259</v>
      </c>
      <c r="P22" s="9">
        <v>-100.05874315592666</v>
      </c>
      <c r="Q22" s="9">
        <v>-106.20777880594051</v>
      </c>
      <c r="R22" s="9">
        <v>-116.73613929995183</v>
      </c>
      <c r="S22" s="9">
        <v>-133.71809133565989</v>
      </c>
      <c r="T22" s="9">
        <v>-163.2666355981134</v>
      </c>
      <c r="U22" s="9">
        <v>-237.99162496916483</v>
      </c>
    </row>
    <row r="23" spans="9:21">
      <c r="J23" s="10">
        <v>0.9</v>
      </c>
      <c r="K23" s="9" t="e">
        <v>#NUM!</v>
      </c>
      <c r="L23" s="9">
        <v>-124.53142006116019</v>
      </c>
      <c r="M23" s="9">
        <v>-106.13654037836142</v>
      </c>
      <c r="N23" s="9">
        <v>-99.330487408174378</v>
      </c>
      <c r="O23" s="9">
        <v>-98.11046522313714</v>
      </c>
      <c r="P23" s="9">
        <v>-100.94041037338795</v>
      </c>
      <c r="Q23" s="9">
        <v>-107.65727621161508</v>
      </c>
      <c r="R23" s="9">
        <v>-119.09786915805816</v>
      </c>
      <c r="S23" s="9">
        <v>-137.78646752923635</v>
      </c>
      <c r="T23" s="9">
        <v>-171.67795421209513</v>
      </c>
      <c r="U23" s="9">
        <v>-281.35657610623684</v>
      </c>
    </row>
    <row r="24" spans="9:21">
      <c r="J24" s="10">
        <v>1</v>
      </c>
      <c r="K24" s="9" t="e">
        <v>#NUM!</v>
      </c>
      <c r="L24" s="9" t="e">
        <v>#NUM!</v>
      </c>
      <c r="M24" s="9" t="e">
        <v>#NUM!</v>
      </c>
      <c r="N24" s="9" t="e">
        <v>#NUM!</v>
      </c>
      <c r="O24" s="9" t="e">
        <v>#NUM!</v>
      </c>
      <c r="P24" s="9" t="e">
        <v>#NUM!</v>
      </c>
      <c r="Q24" s="9" t="e">
        <v>#NUM!</v>
      </c>
      <c r="R24" s="9" t="e">
        <v>#NUM!</v>
      </c>
      <c r="S24" s="9" t="e">
        <v>#NUM!</v>
      </c>
      <c r="T24" s="9" t="e">
        <v>#NUM!</v>
      </c>
      <c r="U24" s="9" t="e">
        <v>#NUM!</v>
      </c>
    </row>
    <row r="25" spans="9:21">
      <c r="I25" s="1" t="s">
        <v>21</v>
      </c>
      <c r="J25" s="1">
        <f>MAX(L15:U23)</f>
        <v>-97.616307089968259</v>
      </c>
    </row>
  </sheetData>
  <mergeCells count="1">
    <mergeCell ref="B6:C6"/>
  </mergeCells>
  <conditionalFormatting sqref="L15:U23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legacyDrawing r:id="rId2"/>
  <oleObjects>
    <oleObject progId="Equation.3" shapeId="1025" r:id="rId3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p_1</vt:lpstr>
      <vt:lpstr>p_2</vt:lpstr>
      <vt:lpstr>psi</vt:lpstr>
    </vt:vector>
  </TitlesOfParts>
  <Company>University of Vermont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tdonovan</dc:creator>
  <cp:lastModifiedBy>tdonovan</cp:lastModifiedBy>
  <dcterms:created xsi:type="dcterms:W3CDTF">2010-06-30T23:49:33Z</dcterms:created>
  <dcterms:modified xsi:type="dcterms:W3CDTF">2010-07-01T02:02:30Z</dcterms:modified>
</cp:coreProperties>
</file>