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0100" windowHeight="9792"/>
  </bookViews>
  <sheets>
    <sheet name="Sheet1" sheetId="1" r:id="rId1"/>
    <sheet name="Sheet2" sheetId="2" r:id="rId2"/>
    <sheet name="Sheet3" sheetId="3" r:id="rId3"/>
  </sheets>
  <definedNames>
    <definedName name="n">Sheet1!$B$4</definedName>
    <definedName name="p">Sheet1!$B$5</definedName>
    <definedName name="y">Sheet1!$B$6</definedName>
    <definedName name="y_">Sheet1!$E$5</definedName>
  </definedNames>
  <calcPr calcId="125725"/>
</workbook>
</file>

<file path=xl/calcChain.xml><?xml version="1.0" encoding="utf-8"?>
<calcChain xmlns="http://schemas.openxmlformats.org/spreadsheetml/2006/main">
  <c r="I12" i="1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102"/>
  <c r="J102" s="1"/>
  <c r="I103"/>
  <c r="J103" s="1"/>
  <c r="I104"/>
  <c r="J104" s="1"/>
  <c r="I105"/>
  <c r="J105" s="1"/>
  <c r="I106"/>
  <c r="J106" s="1"/>
  <c r="I107"/>
  <c r="J107" s="1"/>
  <c r="I108"/>
  <c r="J108" s="1"/>
  <c r="I109"/>
  <c r="J109" s="1"/>
  <c r="I110"/>
  <c r="J110" s="1"/>
  <c r="I111"/>
  <c r="J111" s="1"/>
  <c r="I11"/>
  <c r="J11" s="1"/>
  <c r="G5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"/>
  <c r="B12"/>
  <c r="C12" s="1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G6" l="1"/>
  <c r="C14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C72"/>
  <c r="C70"/>
  <c r="C68"/>
  <c r="C66"/>
  <c r="C64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3"/>
  <c r="C111"/>
  <c r="C109"/>
  <c r="C107"/>
  <c r="C105"/>
  <c r="C103"/>
  <c r="C101"/>
  <c r="C99"/>
  <c r="C97"/>
  <c r="C95"/>
  <c r="C93"/>
  <c r="C91"/>
  <c r="C89"/>
  <c r="C87"/>
  <c r="C85"/>
  <c r="C83"/>
  <c r="C81"/>
  <c r="C79"/>
  <c r="C77"/>
  <c r="C75"/>
  <c r="C73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8"/>
  <c r="C16"/>
  <c r="C19"/>
  <c r="C17"/>
  <c r="C15"/>
  <c r="E5" l="1"/>
  <c r="E6" s="1"/>
</calcChain>
</file>

<file path=xl/sharedStrings.xml><?xml version="1.0" encoding="utf-8"?>
<sst xmlns="http://schemas.openxmlformats.org/spreadsheetml/2006/main" count="17" uniqueCount="15">
  <si>
    <t>n (trials)</t>
  </si>
  <si>
    <t>Bernoulli Trial</t>
  </si>
  <si>
    <t>Outcome</t>
  </si>
  <si>
    <t>p (prob of success)</t>
  </si>
  <si>
    <t>Running</t>
  </si>
  <si>
    <t>Total</t>
  </si>
  <si>
    <t>Total Bernoulli (y)</t>
  </si>
  <si>
    <t>Probability</t>
  </si>
  <si>
    <t>Mass</t>
  </si>
  <si>
    <t>Cumulative</t>
  </si>
  <si>
    <t>Random #</t>
  </si>
  <si>
    <t>y (successes)</t>
  </si>
  <si>
    <t>p</t>
  </si>
  <si>
    <t>Likelihood</t>
  </si>
  <si>
    <t>Ln 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</si>
</sst>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Binomial Probability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3837927381730489"/>
          <c:y val="0.23658573928258966"/>
          <c:w val="0.71620891194946279"/>
          <c:h val="0.51486840186643335"/>
        </c:manualLayout>
      </c:layout>
      <c:scatterChart>
        <c:scatterStyle val="smoothMarker"/>
        <c:ser>
          <c:idx val="0"/>
          <c:order val="0"/>
          <c:tx>
            <c:v>Mass Probability</c:v>
          </c:tx>
          <c:xVal>
            <c:numRef>
              <c:f>Sheet1!$D$11:$D$111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Sheet1!$E$11:$E$111</c:f>
              <c:numCache>
                <c:formatCode>General</c:formatCode>
                <c:ptCount val="101"/>
                <c:pt idx="0">
                  <c:v>5.153775207320163E-53</c:v>
                </c:pt>
                <c:pt idx="1">
                  <c:v>1.2025475483746961E-50</c:v>
                </c:pt>
                <c:pt idx="2">
                  <c:v>1.3889424183727832E-48</c:v>
                </c:pt>
                <c:pt idx="3">
                  <c:v>1.0586827766708177E-46</c:v>
                </c:pt>
                <c:pt idx="4">
                  <c:v>5.9903800446623341E-45</c:v>
                </c:pt>
                <c:pt idx="5">
                  <c:v>2.6836902600087058E-43</c:v>
                </c:pt>
                <c:pt idx="6">
                  <c:v>9.9147445716988978E-42</c:v>
                </c:pt>
                <c:pt idx="7">
                  <c:v>3.1066199657990093E-40</c:v>
                </c:pt>
                <c:pt idx="8">
                  <c:v>8.4267066572297539E-39</c:v>
                </c:pt>
                <c:pt idx="9">
                  <c:v>2.0099255878725634E-37</c:v>
                </c:pt>
                <c:pt idx="10">
                  <c:v>4.2677419982494407E-36</c:v>
                </c:pt>
                <c:pt idx="11">
                  <c:v>8.1475074512035342E-35</c:v>
                </c:pt>
                <c:pt idx="12">
                  <c:v>1.4099714283610454E-33</c:v>
                </c:pt>
                <c:pt idx="13">
                  <c:v>2.2270317945394807E-32</c:v>
                </c:pt>
                <c:pt idx="14">
                  <c:v>3.2291961020822702E-31</c:v>
                </c:pt>
                <c:pt idx="15">
                  <c:v>4.3199467854523116E-30</c:v>
                </c:pt>
                <c:pt idx="16">
                  <c:v>5.3549340361335601E-29</c:v>
                </c:pt>
                <c:pt idx="17">
                  <c:v>6.1739239475421701E-28</c:v>
                </c:pt>
                <c:pt idx="18">
                  <c:v>6.6426848398556052E-27</c:v>
                </c:pt>
                <c:pt idx="19">
                  <c:v>6.6893001720651653E-26</c:v>
                </c:pt>
                <c:pt idx="20">
                  <c:v>6.3213886626015366E-25</c:v>
                </c:pt>
                <c:pt idx="21">
                  <c:v>5.6190121445346586E-24</c:v>
                </c:pt>
                <c:pt idx="22">
                  <c:v>4.7080510847389208E-23</c:v>
                </c:pt>
                <c:pt idx="23">
                  <c:v>3.7255012931412529E-22</c:v>
                </c:pt>
                <c:pt idx="24">
                  <c:v>2.7889516625043385E-21</c:v>
                </c:pt>
                <c:pt idx="25">
                  <c:v>1.9782963792697308E-20</c:v>
                </c:pt>
                <c:pt idx="26">
                  <c:v>1.3315456398930964E-19</c:v>
                </c:pt>
                <c:pt idx="27">
                  <c:v>8.5153165612917029E-19</c:v>
                </c:pt>
                <c:pt idx="28">
                  <c:v>5.1801509081190882E-18</c:v>
                </c:pt>
                <c:pt idx="29">
                  <c:v>3.000915008841384E-17</c:v>
                </c:pt>
                <c:pt idx="30">
                  <c:v>1.6571719548824181E-16</c:v>
                </c:pt>
                <c:pt idx="31">
                  <c:v>8.7313361063697766E-16</c:v>
                </c:pt>
                <c:pt idx="32">
                  <c:v>4.3929534785172688E-15</c:v>
                </c:pt>
                <c:pt idx="33">
                  <c:v>2.1121675310850596E-14</c:v>
                </c:pt>
                <c:pt idx="34">
                  <c:v>9.7118291380284099E-14</c:v>
                </c:pt>
                <c:pt idx="35">
                  <c:v>4.2732048207325243E-13</c:v>
                </c:pt>
                <c:pt idx="36">
                  <c:v>1.8002853642900812E-12</c:v>
                </c:pt>
                <c:pt idx="37">
                  <c:v>7.2660166054229895E-12</c:v>
                </c:pt>
                <c:pt idx="38">
                  <c:v>2.8108011605189055E-11</c:v>
                </c:pt>
                <c:pt idx="39">
                  <c:v>1.0426390629617209E-10</c:v>
                </c:pt>
                <c:pt idx="40">
                  <c:v>3.7100573323721005E-10</c:v>
                </c:pt>
                <c:pt idx="41">
                  <c:v>1.2668488452002207E-9</c:v>
                </c:pt>
                <c:pt idx="42">
                  <c:v>4.1524489926007484E-9</c:v>
                </c:pt>
                <c:pt idx="43">
                  <c:v>1.3068947992216394E-8</c:v>
                </c:pt>
                <c:pt idx="44">
                  <c:v>3.9503865521926556E-8</c:v>
                </c:pt>
                <c:pt idx="45">
                  <c:v>1.1470752062663056E-7</c:v>
                </c:pt>
                <c:pt idx="46">
                  <c:v>3.2001735826994874E-7</c:v>
                </c:pt>
                <c:pt idx="47">
                  <c:v>8.5791887536199027E-7</c:v>
                </c:pt>
                <c:pt idx="48">
                  <c:v>2.2103326580506876E-6</c:v>
                </c:pt>
                <c:pt idx="49">
                  <c:v>5.4732046770778926E-6</c:v>
                </c:pt>
                <c:pt idx="50">
                  <c:v>1.3026227131445388E-5</c:v>
                </c:pt>
                <c:pt idx="51">
                  <c:v>2.9798558797424025E-5</c:v>
                </c:pt>
                <c:pt idx="52">
                  <c:v>6.5518626073823432E-5</c:v>
                </c:pt>
                <c:pt idx="53">
                  <c:v>1.3845445509940037E-4</c:v>
                </c:pt>
                <c:pt idx="54">
                  <c:v>2.8118219585001621E-4</c:v>
                </c:pt>
                <c:pt idx="55">
                  <c:v>5.4873131553760809E-4</c:v>
                </c:pt>
                <c:pt idx="56">
                  <c:v>1.0288712166330151E-3</c:v>
                </c:pt>
                <c:pt idx="57">
                  <c:v>1.8531715480875381E-3</c:v>
                </c:pt>
                <c:pt idx="58">
                  <c:v>3.2057737699675241E-3</c:v>
                </c:pt>
                <c:pt idx="59">
                  <c:v>5.3248445670646856E-3</c:v>
                </c:pt>
                <c:pt idx="60">
                  <c:v>8.4901688374864823E-3</c:v>
                </c:pt>
                <c:pt idx="61">
                  <c:v>1.2990422265006647E-2</c:v>
                </c:pt>
                <c:pt idx="62">
                  <c:v>1.9066587517993554E-2</c:v>
                </c:pt>
                <c:pt idx="63">
                  <c:v>2.6834456506805809E-2</c:v>
                </c:pt>
                <c:pt idx="64">
                  <c:v>3.6198563725326587E-2</c:v>
                </c:pt>
                <c:pt idx="65">
                  <c:v>4.6779682352729737E-2</c:v>
                </c:pt>
                <c:pt idx="66">
                  <c:v>5.7883950385953536E-2</c:v>
                </c:pt>
                <c:pt idx="67">
                  <c:v>6.8539204934611506E-2</c:v>
                </c:pt>
                <c:pt idx="68">
                  <c:v>7.7610570293604172E-2</c:v>
                </c:pt>
                <c:pt idx="69">
                  <c:v>8.3984385245252841E-2</c:v>
                </c:pt>
                <c:pt idx="70">
                  <c:v>8.6783864753427767E-2</c:v>
                </c:pt>
                <c:pt idx="71">
                  <c:v>8.5561556799154226E-2</c:v>
                </c:pt>
                <c:pt idx="72">
                  <c:v>8.0412018658464451E-2</c:v>
                </c:pt>
                <c:pt idx="73">
                  <c:v>7.1966920808488738E-2</c:v>
                </c:pt>
                <c:pt idx="74">
                  <c:v>6.1269135282902634E-2</c:v>
                </c:pt>
                <c:pt idx="75">
                  <c:v>4.9559922762169986E-2</c:v>
                </c:pt>
                <c:pt idx="76">
                  <c:v>3.8039414400788403E-2</c:v>
                </c:pt>
                <c:pt idx="77">
                  <c:v>2.7665028655118846E-2</c:v>
                </c:pt>
                <c:pt idx="78">
                  <c:v>1.9034485527667195E-2</c:v>
                </c:pt>
                <c:pt idx="79">
                  <c:v>1.2368399878737345E-2</c:v>
                </c:pt>
                <c:pt idx="80">
                  <c:v>7.5756449257266276E-3</c:v>
                </c:pt>
                <c:pt idx="81">
                  <c:v>4.3645690930112294E-3</c:v>
                </c:pt>
                <c:pt idx="82">
                  <c:v>2.3597060543516005E-3</c:v>
                </c:pt>
                <c:pt idx="83">
                  <c:v>1.1940681238887581E-3</c:v>
                </c:pt>
                <c:pt idx="84">
                  <c:v>5.6386550294747E-4</c:v>
                </c:pt>
                <c:pt idx="85">
                  <c:v>2.4765857384359471E-4</c:v>
                </c:pt>
                <c:pt idx="86">
                  <c:v>1.0079128005262549E-4</c:v>
                </c:pt>
                <c:pt idx="87">
                  <c:v>3.7845001705583524E-5</c:v>
                </c:pt>
                <c:pt idx="88">
                  <c:v>1.3045057406091304E-5</c:v>
                </c:pt>
                <c:pt idx="89">
                  <c:v>4.1040630041635606E-6</c:v>
                </c:pt>
                <c:pt idx="90">
                  <c:v>1.1704179678540535E-6</c:v>
                </c:pt>
                <c:pt idx="91">
                  <c:v>3.001071712446281E-7</c:v>
                </c:pt>
                <c:pt idx="92">
                  <c:v>6.850272387105622E-8</c:v>
                </c:pt>
                <c:pt idx="93">
                  <c:v>1.3749650669459369E-8</c:v>
                </c:pt>
                <c:pt idx="94">
                  <c:v>2.3891236978847776E-9</c:v>
                </c:pt>
                <c:pt idx="95">
                  <c:v>3.520813870567056E-10</c:v>
                </c:pt>
                <c:pt idx="96">
                  <c:v>4.2787668565918963E-11</c:v>
                </c:pt>
                <c:pt idx="97">
                  <c:v>4.1170265286794766E-12</c:v>
                </c:pt>
                <c:pt idx="98">
                  <c:v>2.940733234771067E-13</c:v>
                </c:pt>
                <c:pt idx="99">
                  <c:v>1.3862042184106002E-14</c:v>
                </c:pt>
                <c:pt idx="100">
                  <c:v>3.2344765096247473E-16</c:v>
                </c:pt>
              </c:numCache>
            </c:numRef>
          </c:yVal>
          <c:smooth val="1"/>
        </c:ser>
        <c:ser>
          <c:idx val="1"/>
          <c:order val="1"/>
          <c:tx>
            <c:v>Cumulative Probability</c:v>
          </c:tx>
          <c:xVal>
            <c:numRef>
              <c:f>Sheet1!$D$11:$D$111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Sheet1!$F$11:$F$111</c:f>
              <c:numCache>
                <c:formatCode>General</c:formatCode>
                <c:ptCount val="101"/>
                <c:pt idx="0">
                  <c:v>5.153775207320163E-53</c:v>
                </c:pt>
                <c:pt idx="1">
                  <c:v>1.2077013235820162E-50</c:v>
                </c:pt>
                <c:pt idx="2">
                  <c:v>1.4010194316086033E-48</c:v>
                </c:pt>
                <c:pt idx="3">
                  <c:v>1.0726929709869038E-46</c:v>
                </c:pt>
                <c:pt idx="4">
                  <c:v>6.0976493417610244E-45</c:v>
                </c:pt>
                <c:pt idx="5">
                  <c:v>2.744666753426316E-43</c:v>
                </c:pt>
                <c:pt idx="6">
                  <c:v>1.018921124704153E-41</c:v>
                </c:pt>
                <c:pt idx="7">
                  <c:v>3.2085120782694245E-40</c:v>
                </c:pt>
                <c:pt idx="8">
                  <c:v>8.7475578650566964E-39</c:v>
                </c:pt>
                <c:pt idx="9">
                  <c:v>2.0974011665231304E-37</c:v>
                </c:pt>
                <c:pt idx="10">
                  <c:v>4.4774821149017537E-36</c:v>
                </c:pt>
                <c:pt idx="11">
                  <c:v>8.5952556626937098E-35</c:v>
                </c:pt>
                <c:pt idx="12">
                  <c:v>1.4959239849879825E-33</c:v>
                </c:pt>
                <c:pt idx="13">
                  <c:v>2.3766241930382788E-32</c:v>
                </c:pt>
                <c:pt idx="14">
                  <c:v>3.4668585213860982E-31</c:v>
                </c:pt>
                <c:pt idx="15">
                  <c:v>4.6666326375909211E-30</c:v>
                </c:pt>
                <c:pt idx="16">
                  <c:v>5.821597299892652E-29</c:v>
                </c:pt>
                <c:pt idx="17">
                  <c:v>6.7560836775314357E-28</c:v>
                </c:pt>
                <c:pt idx="18">
                  <c:v>7.3182932076087482E-27</c:v>
                </c:pt>
                <c:pt idx="19">
                  <c:v>7.42112949282604E-26</c:v>
                </c:pt>
                <c:pt idx="20">
                  <c:v>7.0635016118841405E-25</c:v>
                </c:pt>
                <c:pt idx="21">
                  <c:v>6.3253623057230728E-24</c:v>
                </c:pt>
                <c:pt idx="22">
                  <c:v>5.3405873153112275E-23</c:v>
                </c:pt>
                <c:pt idx="23">
                  <c:v>4.2595600246723757E-22</c:v>
                </c:pt>
                <c:pt idx="24">
                  <c:v>3.2149076649715762E-21</c:v>
                </c:pt>
                <c:pt idx="25">
                  <c:v>2.2997871457668884E-20</c:v>
                </c:pt>
                <c:pt idx="26">
                  <c:v>1.5615243544697851E-19</c:v>
                </c:pt>
                <c:pt idx="27">
                  <c:v>1.0076840915761488E-18</c:v>
                </c:pt>
                <c:pt idx="28">
                  <c:v>6.1878349996952372E-18</c:v>
                </c:pt>
                <c:pt idx="29">
                  <c:v>3.6196985088109078E-17</c:v>
                </c:pt>
                <c:pt idx="30">
                  <c:v>2.019141805763509E-16</c:v>
                </c:pt>
                <c:pt idx="31">
                  <c:v>1.0750477912133286E-15</c:v>
                </c:pt>
                <c:pt idx="32">
                  <c:v>5.4680012697305972E-15</c:v>
                </c:pt>
                <c:pt idx="33">
                  <c:v>2.6589676580581193E-14</c:v>
                </c:pt>
                <c:pt idx="34">
                  <c:v>1.237079679608653E-13</c:v>
                </c:pt>
                <c:pt idx="35">
                  <c:v>5.5102845003411771E-13</c:v>
                </c:pt>
                <c:pt idx="36">
                  <c:v>2.3513138143241988E-12</c:v>
                </c:pt>
                <c:pt idx="37">
                  <c:v>9.6173304197471874E-12</c:v>
                </c:pt>
                <c:pt idx="38">
                  <c:v>3.7725342024936246E-11</c:v>
                </c:pt>
                <c:pt idx="39">
                  <c:v>1.4198924832110833E-10</c:v>
                </c:pt>
                <c:pt idx="40">
                  <c:v>5.1299498155831838E-10</c:v>
                </c:pt>
                <c:pt idx="41">
                  <c:v>1.7798438267585392E-9</c:v>
                </c:pt>
                <c:pt idx="42">
                  <c:v>5.9322928193592876E-9</c:v>
                </c:pt>
                <c:pt idx="43">
                  <c:v>1.9001240811575681E-8</c:v>
                </c:pt>
                <c:pt idx="44">
                  <c:v>5.8505106333502237E-8</c:v>
                </c:pt>
                <c:pt idx="45">
                  <c:v>1.7321262696013281E-7</c:v>
                </c:pt>
                <c:pt idx="46">
                  <c:v>4.9322998523008149E-7</c:v>
                </c:pt>
                <c:pt idx="47">
                  <c:v>1.3511488605920717E-6</c:v>
                </c:pt>
                <c:pt idx="48">
                  <c:v>3.5614815186427593E-6</c:v>
                </c:pt>
                <c:pt idx="49">
                  <c:v>9.0346861957206523E-6</c:v>
                </c:pt>
                <c:pt idx="50">
                  <c:v>2.2060913327166042E-5</c:v>
                </c:pt>
                <c:pt idx="51">
                  <c:v>5.1859472124590067E-5</c:v>
                </c:pt>
                <c:pt idx="52">
                  <c:v>1.173780981984135E-4</c:v>
                </c:pt>
                <c:pt idx="53">
                  <c:v>2.5583255329781387E-4</c:v>
                </c:pt>
                <c:pt idx="54">
                  <c:v>5.3701474914783008E-4</c:v>
                </c:pt>
                <c:pt idx="55">
                  <c:v>1.0857460646854383E-3</c:v>
                </c:pt>
                <c:pt idx="56">
                  <c:v>2.1146172813184534E-3</c:v>
                </c:pt>
                <c:pt idx="57">
                  <c:v>3.9677888294059917E-3</c:v>
                </c:pt>
                <c:pt idx="58">
                  <c:v>7.1735625993735157E-3</c:v>
                </c:pt>
                <c:pt idx="59">
                  <c:v>1.2498407166438201E-2</c:v>
                </c:pt>
                <c:pt idx="60">
                  <c:v>2.0988576003924682E-2</c:v>
                </c:pt>
                <c:pt idx="61">
                  <c:v>3.3978998268931332E-2</c:v>
                </c:pt>
                <c:pt idx="62">
                  <c:v>5.3045585786924886E-2</c:v>
                </c:pt>
                <c:pt idx="63">
                  <c:v>7.9880042293730691E-2</c:v>
                </c:pt>
                <c:pt idx="64">
                  <c:v>0.11607860601905728</c:v>
                </c:pt>
                <c:pt idx="65">
                  <c:v>0.16285828837178701</c:v>
                </c:pt>
                <c:pt idx="66">
                  <c:v>0.22074223875774054</c:v>
                </c:pt>
                <c:pt idx="67">
                  <c:v>0.28928144369235204</c:v>
                </c:pt>
                <c:pt idx="68">
                  <c:v>0.36689201398595622</c:v>
                </c:pt>
                <c:pt idx="69">
                  <c:v>0.45087639923120904</c:v>
                </c:pt>
                <c:pt idx="70">
                  <c:v>0.53766026398463684</c:v>
                </c:pt>
                <c:pt idx="71">
                  <c:v>0.62322182078379107</c:v>
                </c:pt>
                <c:pt idx="72">
                  <c:v>0.70363383944225555</c:v>
                </c:pt>
                <c:pt idx="73">
                  <c:v>0.77560076025074431</c:v>
                </c:pt>
                <c:pt idx="74">
                  <c:v>0.83686989553364699</c:v>
                </c:pt>
                <c:pt idx="75">
                  <c:v>0.88642981829581702</c:v>
                </c:pt>
                <c:pt idx="76">
                  <c:v>0.92446923269660541</c:v>
                </c:pt>
                <c:pt idx="77">
                  <c:v>0.9521342613517243</c:v>
                </c:pt>
                <c:pt idx="78">
                  <c:v>0.97116874687939148</c:v>
                </c:pt>
                <c:pt idx="79">
                  <c:v>0.98353714675812887</c:v>
                </c:pt>
                <c:pt idx="80">
                  <c:v>0.99111279168385547</c:v>
                </c:pt>
                <c:pt idx="81">
                  <c:v>0.99547736077686666</c:v>
                </c:pt>
                <c:pt idx="82">
                  <c:v>0.99783706683121831</c:v>
                </c:pt>
                <c:pt idx="83">
                  <c:v>0.99903113495510709</c:v>
                </c:pt>
                <c:pt idx="84">
                  <c:v>0.99959500045805461</c:v>
                </c:pt>
                <c:pt idx="85">
                  <c:v>0.99984265903189817</c:v>
                </c:pt>
                <c:pt idx="86">
                  <c:v>0.99994345031195075</c:v>
                </c:pt>
                <c:pt idx="87">
                  <c:v>0.99998129531365632</c:v>
                </c:pt>
                <c:pt idx="88">
                  <c:v>0.99999434037106238</c:v>
                </c:pt>
                <c:pt idx="89">
                  <c:v>0.9999984444340666</c:v>
                </c:pt>
                <c:pt idx="90">
                  <c:v>0.99999961485203448</c:v>
                </c:pt>
                <c:pt idx="91">
                  <c:v>0.9999999149592057</c:v>
                </c:pt>
                <c:pt idx="92">
                  <c:v>0.99999998346192953</c:v>
                </c:pt>
                <c:pt idx="93">
                  <c:v>0.99999999721158017</c:v>
                </c:pt>
                <c:pt idx="94">
                  <c:v>0.99999999960070385</c:v>
                </c:pt>
                <c:pt idx="95">
                  <c:v>0.99999999995278521</c:v>
                </c:pt>
                <c:pt idx="96">
                  <c:v>0.99999999999557287</c:v>
                </c:pt>
                <c:pt idx="97">
                  <c:v>0.99999999999968991</c:v>
                </c:pt>
                <c:pt idx="98">
                  <c:v>0.99999999999998401</c:v>
                </c:pt>
                <c:pt idx="99">
                  <c:v>0.99999999999999789</c:v>
                </c:pt>
                <c:pt idx="100">
                  <c:v>0.99999999999999822</c:v>
                </c:pt>
              </c:numCache>
            </c:numRef>
          </c:yVal>
          <c:smooth val="1"/>
        </c:ser>
        <c:axId val="53901568"/>
        <c:axId val="53899648"/>
      </c:scatterChart>
      <c:valAx>
        <c:axId val="53901568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Successes</a:t>
                </a:r>
              </a:p>
            </c:rich>
          </c:tx>
          <c:layout/>
        </c:title>
        <c:numFmt formatCode="General" sourceLinked="1"/>
        <c:tickLblPos val="nextTo"/>
        <c:crossAx val="53899648"/>
        <c:crosses val="autoZero"/>
        <c:crossBetween val="midCat"/>
      </c:valAx>
      <c:valAx>
        <c:axId val="53899648"/>
        <c:scaling>
          <c:orientation val="minMax"/>
          <c:max val="1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layout/>
        </c:title>
        <c:numFmt formatCode="General" sourceLinked="1"/>
        <c:tickLblPos val="nextTo"/>
        <c:crossAx val="5390156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1840669402381972"/>
          <c:y val="0.125"/>
          <c:w val="0.8159330997308526"/>
          <c:h val="9.3763167091824237E-2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Binomial</a:t>
            </a:r>
            <a:r>
              <a:rPr lang="en-US" baseline="0"/>
              <a:t> </a:t>
            </a:r>
            <a:r>
              <a:rPr lang="en-US"/>
              <a:t>Likelihood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Sheet1!$I$10</c:f>
              <c:strCache>
                <c:ptCount val="1"/>
                <c:pt idx="0">
                  <c:v>Likelihood</c:v>
                </c:pt>
              </c:strCache>
            </c:strRef>
          </c:tx>
          <c:xVal>
            <c:numRef>
              <c:f>Sheet1!$H$11:$H$111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xVal>
          <c:yVal>
            <c:numRef>
              <c:f>Sheet1!$I$11:$I$111</c:f>
              <c:numCache>
                <c:formatCode>General</c:formatCode>
                <c:ptCount val="101"/>
                <c:pt idx="0">
                  <c:v>0</c:v>
                </c:pt>
                <c:pt idx="1">
                  <c:v>6.1039875571730946E-72</c:v>
                </c:pt>
                <c:pt idx="2">
                  <c:v>4.1367328739108593E-57</c:v>
                </c:pt>
                <c:pt idx="3">
                  <c:v>1.5794408239360255E-48</c:v>
                </c:pt>
                <c:pt idx="4">
                  <c:v>1.6611740116763231E-42</c:v>
                </c:pt>
                <c:pt idx="5">
                  <c:v>6.8950019131478688E-38</c:v>
                </c:pt>
                <c:pt idx="6">
                  <c:v>3.6966566014503812E-34</c:v>
                </c:pt>
                <c:pt idx="7">
                  <c:v>4.8184054144622662E-31</c:v>
                </c:pt>
                <c:pt idx="8">
                  <c:v>2.2271251725206132E-28</c:v>
                </c:pt>
                <c:pt idx="9">
                  <c:v>4.6563862464813936E-26</c:v>
                </c:pt>
                <c:pt idx="10">
                  <c:v>5.1997131015212472E-24</c:v>
                </c:pt>
                <c:pt idx="11">
                  <c:v>3.4913107040281616E-22</c:v>
                </c:pt>
                <c:pt idx="12">
                  <c:v>1.5383310983102046E-20</c:v>
                </c:pt>
                <c:pt idx="13">
                  <c:v>4.7531788505288893E-19</c:v>
                </c:pt>
                <c:pt idx="14">
                  <c:v>1.084371902370452E-17</c:v>
                </c:pt>
                <c:pt idx="15">
                  <c:v>1.9026685879668517E-16</c:v>
                </c:pt>
                <c:pt idx="16">
                  <c:v>2.6534893302658282E-15</c:v>
                </c:pt>
                <c:pt idx="17">
                  <c:v>3.0213747642792598E-14</c:v>
                </c:pt>
                <c:pt idx="18">
                  <c:v>2.8719163368883873E-13</c:v>
                </c:pt>
                <c:pt idx="19">
                  <c:v>2.3215866692555535E-12</c:v>
                </c:pt>
                <c:pt idx="20">
                  <c:v>1.6212613988670952E-11</c:v>
                </c:pt>
                <c:pt idx="21">
                  <c:v>9.9122720022759974E-11</c:v>
                </c:pt>
                <c:pt idx="22">
                  <c:v>5.3668330478362081E-10</c:v>
                </c:pt>
                <c:pt idx="23">
                  <c:v>2.598854521504349E-9</c:v>
                </c:pt>
                <c:pt idx="24">
                  <c:v>1.1352607144021943E-8</c:v>
                </c:pt>
                <c:pt idx="25">
                  <c:v>4.5073108750863788E-8</c:v>
                </c:pt>
                <c:pt idx="26">
                  <c:v>1.637220955988108E-7</c:v>
                </c:pt>
                <c:pt idx="27">
                  <c:v>5.4724918535754864E-7</c:v>
                </c:pt>
                <c:pt idx="28">
                  <c:v>1.691921847566099E-6</c:v>
                </c:pt>
                <c:pt idx="29">
                  <c:v>4.8603913655542501E-6</c:v>
                </c:pt>
                <c:pt idx="30">
                  <c:v>1.3026227131445203E-5</c:v>
                </c:pt>
                <c:pt idx="31">
                  <c:v>3.2688360459675539E-5</c:v>
                </c:pt>
                <c:pt idx="32">
                  <c:v>7.705458061981656E-5</c:v>
                </c:pt>
                <c:pt idx="33">
                  <c:v>1.7111616511897776E-4</c:v>
                </c:pt>
                <c:pt idx="34">
                  <c:v>3.5891907430059028E-4</c:v>
                </c:pt>
                <c:pt idx="35">
                  <c:v>7.1272822769622487E-4</c:v>
                </c:pt>
                <c:pt idx="36">
                  <c:v>1.3426958522489989E-3</c:v>
                </c:pt>
                <c:pt idx="37">
                  <c:v>2.4041833535938459E-3</c:v>
                </c:pt>
                <c:pt idx="38">
                  <c:v>4.0984365460934287E-3</c:v>
                </c:pt>
                <c:pt idx="39">
                  <c:v>6.6615610390724127E-3</c:v>
                </c:pt>
                <c:pt idx="40">
                  <c:v>1.0337511253847628E-2</c:v>
                </c:pt>
                <c:pt idx="41">
                  <c:v>1.5333712912717257E-2</c:v>
                </c:pt>
                <c:pt idx="42">
                  <c:v>2.1762967215107169E-2</c:v>
                </c:pt>
                <c:pt idx="43">
                  <c:v>2.95814509734364E-2</c:v>
                </c:pt>
                <c:pt idx="44">
                  <c:v>3.853799219055417E-2</c:v>
                </c:pt>
                <c:pt idx="45">
                  <c:v>4.8151971498092958E-2</c:v>
                </c:pt>
                <c:pt idx="46">
                  <c:v>5.7734244222335931E-2</c:v>
                </c:pt>
                <c:pt idx="47">
                  <c:v>6.6456931770336264E-2</c:v>
                </c:pt>
                <c:pt idx="48">
                  <c:v>7.3465419069683874E-2</c:v>
                </c:pt>
                <c:pt idx="49">
                  <c:v>7.8012952760734042E-2</c:v>
                </c:pt>
                <c:pt idx="50">
                  <c:v>7.9589237387178574E-2</c:v>
                </c:pt>
                <c:pt idx="51">
                  <c:v>7.8012952760734042E-2</c:v>
                </c:pt>
                <c:pt idx="52">
                  <c:v>7.3465419069683874E-2</c:v>
                </c:pt>
                <c:pt idx="53">
                  <c:v>6.6456931770336264E-2</c:v>
                </c:pt>
                <c:pt idx="54">
                  <c:v>5.7734244222335522E-2</c:v>
                </c:pt>
                <c:pt idx="55">
                  <c:v>4.8151971498092618E-2</c:v>
                </c:pt>
                <c:pt idx="56">
                  <c:v>3.8537992190553892E-2</c:v>
                </c:pt>
                <c:pt idx="57">
                  <c:v>2.9581450973436289E-2</c:v>
                </c:pt>
                <c:pt idx="58">
                  <c:v>2.1762967215107086E-2</c:v>
                </c:pt>
                <c:pt idx="59">
                  <c:v>1.5333712912717202E-2</c:v>
                </c:pt>
                <c:pt idx="60">
                  <c:v>1.0337511253847628E-2</c:v>
                </c:pt>
                <c:pt idx="61">
                  <c:v>6.6615610390724118E-3</c:v>
                </c:pt>
                <c:pt idx="62">
                  <c:v>4.0984365460934287E-3</c:v>
                </c:pt>
                <c:pt idx="63">
                  <c:v>2.4041833535938459E-3</c:v>
                </c:pt>
                <c:pt idx="64">
                  <c:v>1.3426958522489989E-3</c:v>
                </c:pt>
                <c:pt idx="65">
                  <c:v>7.1272822769622476E-4</c:v>
                </c:pt>
                <c:pt idx="66">
                  <c:v>3.5891907430059158E-4</c:v>
                </c:pt>
                <c:pt idx="67">
                  <c:v>1.7111616511897656E-4</c:v>
                </c:pt>
                <c:pt idx="68">
                  <c:v>7.7054580619816289E-5</c:v>
                </c:pt>
                <c:pt idx="69">
                  <c:v>3.2688360459675769E-5</c:v>
                </c:pt>
                <c:pt idx="70">
                  <c:v>1.3026227131445388E-5</c:v>
                </c:pt>
                <c:pt idx="71">
                  <c:v>4.8603913655542848E-6</c:v>
                </c:pt>
                <c:pt idx="72">
                  <c:v>1.691921847566099E-6</c:v>
                </c:pt>
                <c:pt idx="73">
                  <c:v>5.4724918535754864E-7</c:v>
                </c:pt>
                <c:pt idx="74">
                  <c:v>1.637220955988108E-7</c:v>
                </c:pt>
                <c:pt idx="75">
                  <c:v>4.5073108750863795E-8</c:v>
                </c:pt>
                <c:pt idx="76">
                  <c:v>1.1352607144021945E-8</c:v>
                </c:pt>
                <c:pt idx="77">
                  <c:v>2.598854521504349E-9</c:v>
                </c:pt>
                <c:pt idx="78">
                  <c:v>5.3668330478361316E-10</c:v>
                </c:pt>
                <c:pt idx="79">
                  <c:v>9.9122720022759974E-11</c:v>
                </c:pt>
                <c:pt idx="80">
                  <c:v>1.6212613988670726E-11</c:v>
                </c:pt>
                <c:pt idx="81">
                  <c:v>2.3215866692555539E-12</c:v>
                </c:pt>
                <c:pt idx="82">
                  <c:v>2.8719163368884075E-13</c:v>
                </c:pt>
                <c:pt idx="83">
                  <c:v>3.0213747642793021E-14</c:v>
                </c:pt>
                <c:pt idx="84">
                  <c:v>2.653489330265866E-15</c:v>
                </c:pt>
                <c:pt idx="85">
                  <c:v>1.9026685879668785E-16</c:v>
                </c:pt>
                <c:pt idx="86">
                  <c:v>1.084371902370452E-17</c:v>
                </c:pt>
                <c:pt idx="87">
                  <c:v>4.7531788505288893E-19</c:v>
                </c:pt>
                <c:pt idx="88">
                  <c:v>1.5383310983102046E-20</c:v>
                </c:pt>
                <c:pt idx="89">
                  <c:v>3.4913107040280624E-22</c:v>
                </c:pt>
                <c:pt idx="90">
                  <c:v>5.1997131015211738E-24</c:v>
                </c:pt>
                <c:pt idx="91">
                  <c:v>4.656386246481393E-26</c:v>
                </c:pt>
                <c:pt idx="92">
                  <c:v>2.2271251725205813E-28</c:v>
                </c:pt>
                <c:pt idx="93">
                  <c:v>4.8184054144620236E-31</c:v>
                </c:pt>
                <c:pt idx="94">
                  <c:v>3.6966566014505912E-34</c:v>
                </c:pt>
                <c:pt idx="95">
                  <c:v>6.895001913148064E-38</c:v>
                </c:pt>
                <c:pt idx="96">
                  <c:v>1.6611740116764177E-42</c:v>
                </c:pt>
                <c:pt idx="97">
                  <c:v>1.5794408239361151E-48</c:v>
                </c:pt>
                <c:pt idx="98">
                  <c:v>4.1367328739110942E-57</c:v>
                </c:pt>
                <c:pt idx="99">
                  <c:v>6.1039875571730946E-72</c:v>
                </c:pt>
                <c:pt idx="100">
                  <c:v>0</c:v>
                </c:pt>
              </c:numCache>
            </c:numRef>
          </c:yVal>
          <c:smooth val="1"/>
        </c:ser>
        <c:axId val="51176192"/>
        <c:axId val="42093568"/>
      </c:scatterChart>
      <c:valAx>
        <c:axId val="51176192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</a:t>
                </a:r>
              </a:p>
            </c:rich>
          </c:tx>
          <c:layout/>
        </c:title>
        <c:numFmt formatCode="General" sourceLinked="1"/>
        <c:tickLblPos val="nextTo"/>
        <c:crossAx val="42093568"/>
        <c:crosses val="autoZero"/>
        <c:crossBetween val="midCat"/>
      </c:valAx>
      <c:valAx>
        <c:axId val="42093568"/>
        <c:scaling>
          <c:orientation val="minMax"/>
          <c:max val="1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Likelihood</a:t>
                </a:r>
              </a:p>
            </c:rich>
          </c:tx>
          <c:layout/>
        </c:title>
        <c:numFmt formatCode="General" sourceLinked="1"/>
        <c:tickLblPos val="nextTo"/>
        <c:crossAx val="511761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v>ln L</c:v>
          </c:tx>
          <c:xVal>
            <c:numRef>
              <c:f>Sheet1!$H$12:$H$110</c:f>
              <c:numCache>
                <c:formatCode>General</c:formatCode>
                <c:ptCount val="99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</c:numCache>
            </c:numRef>
          </c:xVal>
          <c:yVal>
            <c:numRef>
              <c:f>Sheet1!$J$12:$J$110</c:f>
              <c:numCache>
                <c:formatCode>General</c:formatCode>
                <c:ptCount val="99"/>
                <c:pt idx="0">
                  <c:v>-163.97718444006219</c:v>
                </c:pt>
                <c:pt idx="1">
                  <c:v>-129.82744398526586</c:v>
                </c:pt>
                <c:pt idx="2">
                  <c:v>-110.06701358821711</c:v>
                </c:pt>
                <c:pt idx="3">
                  <c:v>-96.201049317405364</c:v>
                </c:pt>
                <c:pt idx="4">
                  <c:v>-85.567436745059638</c:v>
                </c:pt>
                <c:pt idx="5">
                  <c:v>-76.980464371888772</c:v>
                </c:pt>
                <c:pt idx="6">
                  <c:v>-69.80769483636324</c:v>
                </c:pt>
                <c:pt idx="7">
                  <c:v>-63.671671010347914</c:v>
                </c:pt>
                <c:pt idx="8">
                  <c:v>-58.328972754138256</c:v>
                </c:pt>
                <c:pt idx="9">
                  <c:v>-53.613438780576168</c:v>
                </c:pt>
                <c:pt idx="10">
                  <c:v>-49.406594820266179</c:v>
                </c:pt>
                <c:pt idx="11">
                  <c:v>-45.621003733481373</c:v>
                </c:pt>
                <c:pt idx="12">
                  <c:v>-42.190303140985691</c:v>
                </c:pt>
                <c:pt idx="13">
                  <c:v>-39.062945653353388</c:v>
                </c:pt>
                <c:pt idx="14">
                  <c:v>-36.198104067165389</c:v>
                </c:pt>
                <c:pt idx="15">
                  <c:v>-33.562900892636982</c:v>
                </c:pt>
                <c:pt idx="16">
                  <c:v>-31.130479354151014</c:v>
                </c:pt>
                <c:pt idx="17">
                  <c:v>-28.878626688770815</c:v>
                </c:pt>
                <c:pt idx="18">
                  <c:v>-26.788770254847751</c:v>
                </c:pt>
                <c:pt idx="19">
                  <c:v>-24.845231535398078</c:v>
                </c:pt>
                <c:pt idx="20">
                  <c:v>-23.034662437269489</c:v>
                </c:pt>
                <c:pt idx="21">
                  <c:v>-21.345612944396326</c:v>
                </c:pt>
                <c:pt idx="22">
                  <c:v>-19.768195057650033</c:v>
                </c:pt>
                <c:pt idx="23">
                  <c:v>-18.293818415077883</c:v>
                </c:pt>
                <c:pt idx="24">
                  <c:v>-16.914980026566152</c:v>
                </c:pt>
                <c:pt idx="25">
                  <c:v>-15.625095385509118</c:v>
                </c:pt>
                <c:pt idx="26">
                  <c:v>-14.418361589155696</c:v>
                </c:pt>
                <c:pt idx="27">
                  <c:v>-13.289645487228743</c:v>
                </c:pt>
                <c:pt idx="28">
                  <c:v>-12.234391595402247</c:v>
                </c:pt>
                <c:pt idx="29">
                  <c:v>-11.248545761216004</c:v>
                </c:pt>
                <c:pt idx="30">
                  <c:v>-10.328491492671432</c:v>
                </c:pt>
                <c:pt idx="31">
                  <c:v>-9.4709965480000555</c:v>
                </c:pt>
                <c:pt idx="32">
                  <c:v>-8.6731679039193992</c:v>
                </c:pt>
                <c:pt idx="33">
                  <c:v>-7.9324136146623658</c:v>
                </c:pt>
                <c:pt idx="34">
                  <c:v>-7.2464103775391813</c:v>
                </c:pt>
                <c:pt idx="35">
                  <c:v>-6.6130758560026202</c:v>
                </c:pt>
                <c:pt idx="36">
                  <c:v>-6.0305449950038543</c:v>
                </c:pt>
                <c:pt idx="37">
                  <c:v>-5.4971497082178473</c:v>
                </c:pt>
                <c:pt idx="38">
                  <c:v>-5.0114014316438293</c:v>
                </c:pt>
                <c:pt idx="39">
                  <c:v>-4.57197612998986</c:v>
                </c:pt>
                <c:pt idx="40">
                  <c:v>-4.1777014162903434</c:v>
                </c:pt>
                <c:pt idx="41">
                  <c:v>-3.8275455053023286</c:v>
                </c:pt>
                <c:pt idx="42">
                  <c:v>-3.520607770386075</c:v>
                </c:pt>
                <c:pt idx="43">
                  <c:v>-3.2561107141211849</c:v>
                </c:pt>
                <c:pt idx="44">
                  <c:v>-3.0333931966521739</c:v>
                </c:pt>
                <c:pt idx="45">
                  <c:v>-2.8519047941232363</c:v>
                </c:pt>
                <c:pt idx="46">
                  <c:v>-2.7112011836826935</c:v>
                </c:pt>
                <c:pt idx="47">
                  <c:v>-2.6109404723257903</c:v>
                </c:pt>
                <c:pt idx="48">
                  <c:v>-2.5508804050441007</c:v>
                </c:pt>
                <c:pt idx="49">
                  <c:v>-2.5308764039771074</c:v>
                </c:pt>
                <c:pt idx="50">
                  <c:v>-2.5508804050441007</c:v>
                </c:pt>
                <c:pt idx="51">
                  <c:v>-2.6109404723257903</c:v>
                </c:pt>
                <c:pt idx="52">
                  <c:v>-2.7112011836826935</c:v>
                </c:pt>
                <c:pt idx="53">
                  <c:v>-2.8519047941232434</c:v>
                </c:pt>
                <c:pt idx="54">
                  <c:v>-3.033393196652181</c:v>
                </c:pt>
                <c:pt idx="55">
                  <c:v>-3.256110714121192</c:v>
                </c:pt>
                <c:pt idx="56">
                  <c:v>-3.520607770386079</c:v>
                </c:pt>
                <c:pt idx="57">
                  <c:v>-3.8275455053023326</c:v>
                </c:pt>
                <c:pt idx="58">
                  <c:v>-4.177701416290347</c:v>
                </c:pt>
                <c:pt idx="59">
                  <c:v>-4.57197612998986</c:v>
                </c:pt>
                <c:pt idx="60">
                  <c:v>-5.0114014316438293</c:v>
                </c:pt>
                <c:pt idx="61">
                  <c:v>-5.4971497082178473</c:v>
                </c:pt>
                <c:pt idx="62">
                  <c:v>-6.0305449950038543</c:v>
                </c:pt>
                <c:pt idx="63">
                  <c:v>-6.6130758560026202</c:v>
                </c:pt>
                <c:pt idx="64">
                  <c:v>-7.2464103775391813</c:v>
                </c:pt>
                <c:pt idx="65">
                  <c:v>-7.9324136146623623</c:v>
                </c:pt>
                <c:pt idx="66">
                  <c:v>-8.6731679039194063</c:v>
                </c:pt>
                <c:pt idx="67">
                  <c:v>-9.4709965480000591</c:v>
                </c:pt>
                <c:pt idx="68">
                  <c:v>-10.328491492671425</c:v>
                </c:pt>
                <c:pt idx="69">
                  <c:v>-11.24854576121599</c:v>
                </c:pt>
                <c:pt idx="70">
                  <c:v>-12.23439159540224</c:v>
                </c:pt>
                <c:pt idx="71">
                  <c:v>-13.289645487228743</c:v>
                </c:pt>
                <c:pt idx="72">
                  <c:v>-14.418361589155696</c:v>
                </c:pt>
                <c:pt idx="73">
                  <c:v>-15.625095385509118</c:v>
                </c:pt>
                <c:pt idx="74">
                  <c:v>-16.914980026566152</c:v>
                </c:pt>
                <c:pt idx="75">
                  <c:v>-18.293818415077883</c:v>
                </c:pt>
                <c:pt idx="76">
                  <c:v>-19.768195057650033</c:v>
                </c:pt>
                <c:pt idx="77">
                  <c:v>-21.34561294439634</c:v>
                </c:pt>
                <c:pt idx="78">
                  <c:v>-23.034662437269489</c:v>
                </c:pt>
                <c:pt idx="79">
                  <c:v>-24.845231535398092</c:v>
                </c:pt>
                <c:pt idx="80">
                  <c:v>-26.788770254847751</c:v>
                </c:pt>
                <c:pt idx="81">
                  <c:v>-28.878626688770808</c:v>
                </c:pt>
                <c:pt idx="82">
                  <c:v>-31.130479354150999</c:v>
                </c:pt>
                <c:pt idx="83">
                  <c:v>-33.562900892636968</c:v>
                </c:pt>
                <c:pt idx="84">
                  <c:v>-36.198104067165374</c:v>
                </c:pt>
                <c:pt idx="85">
                  <c:v>-39.062945653353388</c:v>
                </c:pt>
                <c:pt idx="86">
                  <c:v>-42.190303140985691</c:v>
                </c:pt>
                <c:pt idx="87">
                  <c:v>-45.621003733481373</c:v>
                </c:pt>
                <c:pt idx="88">
                  <c:v>-49.406594820266207</c:v>
                </c:pt>
                <c:pt idx="89">
                  <c:v>-53.613438780576182</c:v>
                </c:pt>
                <c:pt idx="90">
                  <c:v>-58.328972754138256</c:v>
                </c:pt>
                <c:pt idx="91">
                  <c:v>-63.671671010347929</c:v>
                </c:pt>
                <c:pt idx="92">
                  <c:v>-69.807694836363282</c:v>
                </c:pt>
                <c:pt idx="93">
                  <c:v>-76.980464371888715</c:v>
                </c:pt>
                <c:pt idx="94">
                  <c:v>-85.567436745059609</c:v>
                </c:pt>
                <c:pt idx="95">
                  <c:v>-96.201049317405307</c:v>
                </c:pt>
                <c:pt idx="96">
                  <c:v>-110.06701358821705</c:v>
                </c:pt>
                <c:pt idx="97">
                  <c:v>-129.8274439852658</c:v>
                </c:pt>
                <c:pt idx="98">
                  <c:v>-163.97718444006219</c:v>
                </c:pt>
              </c:numCache>
            </c:numRef>
          </c:yVal>
          <c:smooth val="1"/>
        </c:ser>
        <c:axId val="104966016"/>
        <c:axId val="104955264"/>
      </c:scatterChart>
      <c:valAx>
        <c:axId val="104966016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</a:t>
                </a:r>
              </a:p>
            </c:rich>
          </c:tx>
          <c:layout/>
        </c:title>
        <c:numFmt formatCode="General" sourceLinked="1"/>
        <c:tickLblPos val="low"/>
        <c:crossAx val="104955264"/>
        <c:crosses val="autoZero"/>
        <c:crossBetween val="midCat"/>
      </c:valAx>
      <c:valAx>
        <c:axId val="104955264"/>
        <c:scaling>
          <c:orientation val="minMax"/>
          <c:max val="0"/>
          <c:min val="-18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ln L</a:t>
                </a:r>
              </a:p>
            </c:rich>
          </c:tx>
          <c:layout/>
        </c:title>
        <c:numFmt formatCode="General" sourceLinked="1"/>
        <c:tickLblPos val="nextTo"/>
        <c:crossAx val="1049660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157841</xdr:rowOff>
    </xdr:from>
    <xdr:to>
      <xdr:col>4</xdr:col>
      <xdr:colOff>70757</xdr:colOff>
      <xdr:row>24</xdr:row>
      <xdr:rowOff>16329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217713</xdr:colOff>
      <xdr:row>12</xdr:row>
      <xdr:rowOff>59871</xdr:rowOff>
    </xdr:from>
    <xdr:to>
      <xdr:col>6</xdr:col>
      <xdr:colOff>468087</xdr:colOff>
      <xdr:row>21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566058</xdr:colOff>
      <xdr:row>11</xdr:row>
      <xdr:rowOff>163285</xdr:rowOff>
    </xdr:from>
    <xdr:to>
      <xdr:col>12</xdr:col>
      <xdr:colOff>310244</xdr:colOff>
      <xdr:row>22</xdr:row>
      <xdr:rowOff>48986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11"/>
  <sheetViews>
    <sheetView tabSelected="1" zoomScale="140" zoomScaleNormal="140" workbookViewId="0">
      <selection activeCell="G9" sqref="G9"/>
    </sheetView>
  </sheetViews>
  <sheetFormatPr defaultRowHeight="14.4"/>
  <cols>
    <col min="1" max="1" width="16.88671875" style="1" bestFit="1" customWidth="1"/>
    <col min="2" max="3" width="8.88671875" style="1"/>
    <col min="4" max="4" width="16.109375" style="1" customWidth="1"/>
    <col min="5" max="5" width="12.21875" style="1" bestFit="1" customWidth="1"/>
    <col min="6" max="6" width="11.33203125" style="1" customWidth="1"/>
    <col min="7" max="7" width="12.21875" style="1" bestFit="1" customWidth="1"/>
    <col min="8" max="16384" width="8.88671875" style="1"/>
  </cols>
  <sheetData>
    <row r="4" spans="1:10">
      <c r="A4" s="3" t="s">
        <v>0</v>
      </c>
      <c r="B4" s="2">
        <v>100</v>
      </c>
    </row>
    <row r="5" spans="1:10">
      <c r="A5" s="3" t="s">
        <v>3</v>
      </c>
      <c r="B5" s="2">
        <v>0.7</v>
      </c>
      <c r="D5" s="3" t="s">
        <v>6</v>
      </c>
      <c r="E5" s="5">
        <f ca="1">VLOOKUP(B4,A12:C111,3,FALSE)</f>
        <v>70</v>
      </c>
      <c r="F5" s="3" t="s">
        <v>10</v>
      </c>
      <c r="G5" s="5">
        <f ca="1">RAND()</f>
        <v>0.91730276775290687</v>
      </c>
    </row>
    <row r="6" spans="1:10">
      <c r="A6" s="3" t="s">
        <v>11</v>
      </c>
      <c r="B6" s="2">
        <v>50</v>
      </c>
      <c r="D6" s="3" t="s">
        <v>7</v>
      </c>
      <c r="E6" s="5">
        <f ca="1">COMBIN(n,y_)*p^y_*(1-p)^(n-y_)</f>
        <v>8.6783864753427989E-2</v>
      </c>
      <c r="F6" s="3" t="s">
        <v>2</v>
      </c>
      <c r="G6" s="5">
        <f ca="1">LOOKUP(G5,F10:F111,D11:D111)</f>
        <v>76</v>
      </c>
    </row>
    <row r="9" spans="1:10">
      <c r="A9" s="6"/>
      <c r="B9" s="6"/>
      <c r="C9" s="7" t="s">
        <v>4</v>
      </c>
      <c r="E9" s="3" t="s">
        <v>8</v>
      </c>
      <c r="F9" s="3" t="s">
        <v>9</v>
      </c>
    </row>
    <row r="10" spans="1:10" s="4" customFormat="1" ht="15" thickBot="1">
      <c r="A10" s="8" t="s">
        <v>1</v>
      </c>
      <c r="B10" s="8" t="s">
        <v>2</v>
      </c>
      <c r="C10" s="8" t="s">
        <v>5</v>
      </c>
      <c r="D10" s="4" t="s">
        <v>2</v>
      </c>
      <c r="E10" s="4">
        <v>0</v>
      </c>
      <c r="F10" s="4">
        <v>0</v>
      </c>
      <c r="H10" s="4" t="s">
        <v>12</v>
      </c>
      <c r="I10" s="4" t="s">
        <v>13</v>
      </c>
      <c r="J10" s="4" t="s">
        <v>14</v>
      </c>
    </row>
    <row r="11" spans="1:10">
      <c r="A11" s="6"/>
      <c r="B11" s="6"/>
      <c r="C11" s="6"/>
      <c r="D11" s="1">
        <v>0</v>
      </c>
      <c r="E11" s="1">
        <f>BINOMDIST(D11,n,p,FALSE)</f>
        <v>5.153775207320163E-53</v>
      </c>
      <c r="F11" s="1">
        <f>BINOMDIST(D11,n,p,TRUE)</f>
        <v>5.153775207320163E-53</v>
      </c>
      <c r="H11" s="1">
        <v>0</v>
      </c>
      <c r="I11" s="1">
        <f>BINOMDIST(y,n,H11,FALSE)</f>
        <v>0</v>
      </c>
      <c r="J11" s="1" t="e">
        <f>LN(I11)</f>
        <v>#NUM!</v>
      </c>
    </row>
    <row r="12" spans="1:10">
      <c r="A12" s="6">
        <v>1</v>
      </c>
      <c r="B12" s="6">
        <f ca="1">IF(RAND()&lt;$B$5,1,0)</f>
        <v>1</v>
      </c>
      <c r="C12" s="6">
        <f ca="1">SUM($B$12:B12)</f>
        <v>1</v>
      </c>
      <c r="D12" s="1">
        <v>1</v>
      </c>
      <c r="E12" s="1">
        <f>BINOMDIST(D12,n,p,FALSE)</f>
        <v>1.2025475483746961E-50</v>
      </c>
      <c r="F12" s="1">
        <f>BINOMDIST(D12,n,p,TRUE)</f>
        <v>1.2077013235820162E-50</v>
      </c>
      <c r="H12" s="1">
        <v>0.01</v>
      </c>
      <c r="I12" s="1">
        <f>BINOMDIST(y,n,H12,FALSE)</f>
        <v>6.1039875571730946E-72</v>
      </c>
      <c r="J12" s="1">
        <f t="shared" ref="J12:J75" si="0">LN(I12)</f>
        <v>-163.97718444006219</v>
      </c>
    </row>
    <row r="13" spans="1:10">
      <c r="A13" s="6">
        <v>2</v>
      </c>
      <c r="B13" s="6">
        <f t="shared" ref="B13:B76" ca="1" si="1">IF(RAND()&lt;$B$5,1,0)</f>
        <v>1</v>
      </c>
      <c r="C13" s="6">
        <f ca="1">SUM($B$12:B13)</f>
        <v>2</v>
      </c>
      <c r="D13" s="1">
        <v>2</v>
      </c>
      <c r="E13" s="1">
        <f>BINOMDIST(D13,n,p,FALSE)</f>
        <v>1.3889424183727832E-48</v>
      </c>
      <c r="F13" s="1">
        <f>BINOMDIST(D13,n,p,TRUE)</f>
        <v>1.4010194316086033E-48</v>
      </c>
      <c r="H13" s="1">
        <v>0.02</v>
      </c>
      <c r="I13" s="1">
        <f>BINOMDIST(y,n,H13,FALSE)</f>
        <v>4.1367328739108593E-57</v>
      </c>
      <c r="J13" s="1">
        <f t="shared" si="0"/>
        <v>-129.82744398526586</v>
      </c>
    </row>
    <row r="14" spans="1:10">
      <c r="A14" s="6">
        <v>3</v>
      </c>
      <c r="B14" s="6">
        <f t="shared" ca="1" si="1"/>
        <v>1</v>
      </c>
      <c r="C14" s="6">
        <f ca="1">SUM($B$12:B14)</f>
        <v>3</v>
      </c>
      <c r="D14" s="1">
        <v>3</v>
      </c>
      <c r="E14" s="1">
        <f>BINOMDIST(D14,n,p,FALSE)</f>
        <v>1.0586827766708177E-46</v>
      </c>
      <c r="F14" s="1">
        <f>BINOMDIST(D14,n,p,TRUE)</f>
        <v>1.0726929709869038E-46</v>
      </c>
      <c r="H14" s="1">
        <v>0.03</v>
      </c>
      <c r="I14" s="1">
        <f>BINOMDIST(y,n,H14,FALSE)</f>
        <v>1.5794408239360255E-48</v>
      </c>
      <c r="J14" s="1">
        <f t="shared" si="0"/>
        <v>-110.06701358821711</v>
      </c>
    </row>
    <row r="15" spans="1:10">
      <c r="A15" s="6">
        <v>4</v>
      </c>
      <c r="B15" s="6">
        <f t="shared" ca="1" si="1"/>
        <v>1</v>
      </c>
      <c r="C15" s="6">
        <f ca="1">SUM($B$12:B15)</f>
        <v>4</v>
      </c>
      <c r="D15" s="1">
        <v>4</v>
      </c>
      <c r="E15" s="1">
        <f>BINOMDIST(D15,n,p,FALSE)</f>
        <v>5.9903800446623341E-45</v>
      </c>
      <c r="F15" s="1">
        <f>BINOMDIST(D15,n,p,TRUE)</f>
        <v>6.0976493417610244E-45</v>
      </c>
      <c r="H15" s="1">
        <v>0.04</v>
      </c>
      <c r="I15" s="1">
        <f>BINOMDIST(y,n,H15,FALSE)</f>
        <v>1.6611740116763231E-42</v>
      </c>
      <c r="J15" s="1">
        <f t="shared" si="0"/>
        <v>-96.201049317405364</v>
      </c>
    </row>
    <row r="16" spans="1:10">
      <c r="A16" s="6">
        <v>5</v>
      </c>
      <c r="B16" s="6">
        <f t="shared" ca="1" si="1"/>
        <v>1</v>
      </c>
      <c r="C16" s="6">
        <f ca="1">SUM($B$12:B16)</f>
        <v>5</v>
      </c>
      <c r="D16" s="1">
        <v>5</v>
      </c>
      <c r="E16" s="1">
        <f>BINOMDIST(D16,n,p,FALSE)</f>
        <v>2.6836902600087058E-43</v>
      </c>
      <c r="F16" s="1">
        <f>BINOMDIST(D16,n,p,TRUE)</f>
        <v>2.744666753426316E-43</v>
      </c>
      <c r="H16" s="1">
        <v>0.05</v>
      </c>
      <c r="I16" s="1">
        <f>BINOMDIST(y,n,H16,FALSE)</f>
        <v>6.8950019131478688E-38</v>
      </c>
      <c r="J16" s="1">
        <f t="shared" si="0"/>
        <v>-85.567436745059638</v>
      </c>
    </row>
    <row r="17" spans="1:10">
      <c r="A17" s="6">
        <v>6</v>
      </c>
      <c r="B17" s="6">
        <f t="shared" ca="1" si="1"/>
        <v>1</v>
      </c>
      <c r="C17" s="6">
        <f ca="1">SUM($B$12:B17)</f>
        <v>6</v>
      </c>
      <c r="D17" s="1">
        <v>6</v>
      </c>
      <c r="E17" s="1">
        <f>BINOMDIST(D17,n,p,FALSE)</f>
        <v>9.9147445716988978E-42</v>
      </c>
      <c r="F17" s="1">
        <f>BINOMDIST(D17,n,p,TRUE)</f>
        <v>1.018921124704153E-41</v>
      </c>
      <c r="H17" s="1">
        <v>0.06</v>
      </c>
      <c r="I17" s="1">
        <f>BINOMDIST(y,n,H17,FALSE)</f>
        <v>3.6966566014503812E-34</v>
      </c>
      <c r="J17" s="1">
        <f t="shared" si="0"/>
        <v>-76.980464371888772</v>
      </c>
    </row>
    <row r="18" spans="1:10">
      <c r="A18" s="6">
        <v>7</v>
      </c>
      <c r="B18" s="6">
        <f t="shared" ca="1" si="1"/>
        <v>1</v>
      </c>
      <c r="C18" s="6">
        <f ca="1">SUM($B$12:B18)</f>
        <v>7</v>
      </c>
      <c r="D18" s="1">
        <v>7</v>
      </c>
      <c r="E18" s="1">
        <f>BINOMDIST(D18,n,p,FALSE)</f>
        <v>3.1066199657990093E-40</v>
      </c>
      <c r="F18" s="1">
        <f>BINOMDIST(D18,n,p,TRUE)</f>
        <v>3.2085120782694245E-40</v>
      </c>
      <c r="H18" s="1">
        <v>7.0000000000000007E-2</v>
      </c>
      <c r="I18" s="1">
        <f>BINOMDIST(y,n,H18,FALSE)</f>
        <v>4.8184054144622662E-31</v>
      </c>
      <c r="J18" s="1">
        <f t="shared" si="0"/>
        <v>-69.80769483636324</v>
      </c>
    </row>
    <row r="19" spans="1:10">
      <c r="A19" s="6">
        <v>8</v>
      </c>
      <c r="B19" s="6">
        <f t="shared" ca="1" si="1"/>
        <v>1</v>
      </c>
      <c r="C19" s="6">
        <f ca="1">SUM($B$12:B19)</f>
        <v>8</v>
      </c>
      <c r="D19" s="1">
        <v>8</v>
      </c>
      <c r="E19" s="1">
        <f>BINOMDIST(D19,n,p,FALSE)</f>
        <v>8.4267066572297539E-39</v>
      </c>
      <c r="F19" s="1">
        <f>BINOMDIST(D19,n,p,TRUE)</f>
        <v>8.7475578650566964E-39</v>
      </c>
      <c r="H19" s="1">
        <v>0.08</v>
      </c>
      <c r="I19" s="1">
        <f>BINOMDIST(y,n,H19,FALSE)</f>
        <v>2.2271251725206132E-28</v>
      </c>
      <c r="J19" s="1">
        <f t="shared" si="0"/>
        <v>-63.671671010347914</v>
      </c>
    </row>
    <row r="20" spans="1:10">
      <c r="A20" s="6">
        <v>9</v>
      </c>
      <c r="B20" s="6">
        <f t="shared" ca="1" si="1"/>
        <v>1</v>
      </c>
      <c r="C20" s="6">
        <f ca="1">SUM($B$12:B20)</f>
        <v>9</v>
      </c>
      <c r="D20" s="1">
        <v>9</v>
      </c>
      <c r="E20" s="1">
        <f>BINOMDIST(D20,n,p,FALSE)</f>
        <v>2.0099255878725634E-37</v>
      </c>
      <c r="F20" s="1">
        <f>BINOMDIST(D20,n,p,TRUE)</f>
        <v>2.0974011665231304E-37</v>
      </c>
      <c r="H20" s="1">
        <v>0.09</v>
      </c>
      <c r="I20" s="1">
        <f>BINOMDIST(y,n,H20,FALSE)</f>
        <v>4.6563862464813936E-26</v>
      </c>
      <c r="J20" s="1">
        <f t="shared" si="0"/>
        <v>-58.328972754138256</v>
      </c>
    </row>
    <row r="21" spans="1:10">
      <c r="A21" s="6">
        <v>10</v>
      </c>
      <c r="B21" s="6">
        <f t="shared" ca="1" si="1"/>
        <v>1</v>
      </c>
      <c r="C21" s="6">
        <f ca="1">SUM($B$12:B21)</f>
        <v>10</v>
      </c>
      <c r="D21" s="1">
        <v>10</v>
      </c>
      <c r="E21" s="1">
        <f>BINOMDIST(D21,n,p,FALSE)</f>
        <v>4.2677419982494407E-36</v>
      </c>
      <c r="F21" s="1">
        <f>BINOMDIST(D21,n,p,TRUE)</f>
        <v>4.4774821149017537E-36</v>
      </c>
      <c r="H21" s="1">
        <v>0.1</v>
      </c>
      <c r="I21" s="1">
        <f>BINOMDIST(y,n,H21,FALSE)</f>
        <v>5.1997131015212472E-24</v>
      </c>
      <c r="J21" s="1">
        <f t="shared" si="0"/>
        <v>-53.613438780576168</v>
      </c>
    </row>
    <row r="22" spans="1:10">
      <c r="A22" s="6">
        <v>11</v>
      </c>
      <c r="B22" s="6">
        <f t="shared" ca="1" si="1"/>
        <v>1</v>
      </c>
      <c r="C22" s="6">
        <f ca="1">SUM($B$12:B22)</f>
        <v>11</v>
      </c>
      <c r="D22" s="1">
        <v>11</v>
      </c>
      <c r="E22" s="1">
        <f>BINOMDIST(D22,n,p,FALSE)</f>
        <v>8.1475074512035342E-35</v>
      </c>
      <c r="F22" s="1">
        <f>BINOMDIST(D22,n,p,TRUE)</f>
        <v>8.5952556626937098E-35</v>
      </c>
      <c r="H22" s="1">
        <v>0.11</v>
      </c>
      <c r="I22" s="1">
        <f>BINOMDIST(y,n,H22,FALSE)</f>
        <v>3.4913107040281616E-22</v>
      </c>
      <c r="J22" s="1">
        <f t="shared" si="0"/>
        <v>-49.406594820266179</v>
      </c>
    </row>
    <row r="23" spans="1:10">
      <c r="A23" s="6">
        <v>12</v>
      </c>
      <c r="B23" s="6">
        <f t="shared" ca="1" si="1"/>
        <v>1</v>
      </c>
      <c r="C23" s="6">
        <f ca="1">SUM($B$12:B23)</f>
        <v>12</v>
      </c>
      <c r="D23" s="1">
        <v>12</v>
      </c>
      <c r="E23" s="1">
        <f>BINOMDIST(D23,n,p,FALSE)</f>
        <v>1.4099714283610454E-33</v>
      </c>
      <c r="F23" s="1">
        <f>BINOMDIST(D23,n,p,TRUE)</f>
        <v>1.4959239849879825E-33</v>
      </c>
      <c r="H23" s="1">
        <v>0.12</v>
      </c>
      <c r="I23" s="1">
        <f>BINOMDIST(y,n,H23,FALSE)</f>
        <v>1.5383310983102046E-20</v>
      </c>
      <c r="J23" s="1">
        <f t="shared" si="0"/>
        <v>-45.621003733481373</v>
      </c>
    </row>
    <row r="24" spans="1:10">
      <c r="A24" s="6">
        <v>13</v>
      </c>
      <c r="B24" s="6">
        <f t="shared" ca="1" si="1"/>
        <v>1</v>
      </c>
      <c r="C24" s="6">
        <f ca="1">SUM($B$12:B24)</f>
        <v>13</v>
      </c>
      <c r="D24" s="1">
        <v>13</v>
      </c>
      <c r="E24" s="1">
        <f>BINOMDIST(D24,n,p,FALSE)</f>
        <v>2.2270317945394807E-32</v>
      </c>
      <c r="F24" s="1">
        <f>BINOMDIST(D24,n,p,TRUE)</f>
        <v>2.3766241930382788E-32</v>
      </c>
      <c r="H24" s="1">
        <v>0.13</v>
      </c>
      <c r="I24" s="1">
        <f>BINOMDIST(y,n,H24,FALSE)</f>
        <v>4.7531788505288893E-19</v>
      </c>
      <c r="J24" s="1">
        <f t="shared" si="0"/>
        <v>-42.190303140985691</v>
      </c>
    </row>
    <row r="25" spans="1:10">
      <c r="A25" s="6">
        <v>14</v>
      </c>
      <c r="B25" s="6">
        <f t="shared" ca="1" si="1"/>
        <v>0</v>
      </c>
      <c r="C25" s="6">
        <f ca="1">SUM($B$12:B25)</f>
        <v>13</v>
      </c>
      <c r="D25" s="1">
        <v>14</v>
      </c>
      <c r="E25" s="1">
        <f>BINOMDIST(D25,n,p,FALSE)</f>
        <v>3.2291961020822702E-31</v>
      </c>
      <c r="F25" s="1">
        <f>BINOMDIST(D25,n,p,TRUE)</f>
        <v>3.4668585213860982E-31</v>
      </c>
      <c r="H25" s="1">
        <v>0.14000000000000001</v>
      </c>
      <c r="I25" s="1">
        <f>BINOMDIST(y,n,H25,FALSE)</f>
        <v>1.084371902370452E-17</v>
      </c>
      <c r="J25" s="1">
        <f t="shared" si="0"/>
        <v>-39.062945653353388</v>
      </c>
    </row>
    <row r="26" spans="1:10">
      <c r="A26" s="6">
        <v>15</v>
      </c>
      <c r="B26" s="6">
        <f t="shared" ca="1" si="1"/>
        <v>1</v>
      </c>
      <c r="C26" s="6">
        <f ca="1">SUM($B$12:B26)</f>
        <v>14</v>
      </c>
      <c r="D26" s="1">
        <v>15</v>
      </c>
      <c r="E26" s="1">
        <f>BINOMDIST(D26,n,p,FALSE)</f>
        <v>4.3199467854523116E-30</v>
      </c>
      <c r="F26" s="1">
        <f>BINOMDIST(D26,n,p,TRUE)</f>
        <v>4.6666326375909211E-30</v>
      </c>
      <c r="H26" s="1">
        <v>0.15</v>
      </c>
      <c r="I26" s="1">
        <f>BINOMDIST(y,n,H26,FALSE)</f>
        <v>1.9026685879668517E-16</v>
      </c>
      <c r="J26" s="1">
        <f t="shared" si="0"/>
        <v>-36.198104067165389</v>
      </c>
    </row>
    <row r="27" spans="1:10">
      <c r="A27" s="6">
        <v>16</v>
      </c>
      <c r="B27" s="6">
        <f t="shared" ca="1" si="1"/>
        <v>0</v>
      </c>
      <c r="C27" s="6">
        <f ca="1">SUM($B$12:B27)</f>
        <v>14</v>
      </c>
      <c r="D27" s="1">
        <v>16</v>
      </c>
      <c r="E27" s="1">
        <f>BINOMDIST(D27,n,p,FALSE)</f>
        <v>5.3549340361335601E-29</v>
      </c>
      <c r="F27" s="1">
        <f>BINOMDIST(D27,n,p,TRUE)</f>
        <v>5.821597299892652E-29</v>
      </c>
      <c r="H27" s="1">
        <v>0.16</v>
      </c>
      <c r="I27" s="1">
        <f>BINOMDIST(y,n,H27,FALSE)</f>
        <v>2.6534893302658282E-15</v>
      </c>
      <c r="J27" s="1">
        <f t="shared" si="0"/>
        <v>-33.562900892636982</v>
      </c>
    </row>
    <row r="28" spans="1:10">
      <c r="A28" s="6">
        <v>17</v>
      </c>
      <c r="B28" s="6">
        <f t="shared" ca="1" si="1"/>
        <v>1</v>
      </c>
      <c r="C28" s="6">
        <f ca="1">SUM($B$12:B28)</f>
        <v>15</v>
      </c>
      <c r="D28" s="1">
        <v>17</v>
      </c>
      <c r="E28" s="1">
        <f>BINOMDIST(D28,n,p,FALSE)</f>
        <v>6.1739239475421701E-28</v>
      </c>
      <c r="F28" s="1">
        <f>BINOMDIST(D28,n,p,TRUE)</f>
        <v>6.7560836775314357E-28</v>
      </c>
      <c r="H28" s="1">
        <v>0.17</v>
      </c>
      <c r="I28" s="1">
        <f>BINOMDIST(y,n,H28,FALSE)</f>
        <v>3.0213747642792598E-14</v>
      </c>
      <c r="J28" s="1">
        <f t="shared" si="0"/>
        <v>-31.130479354151014</v>
      </c>
    </row>
    <row r="29" spans="1:10">
      <c r="A29" s="6">
        <v>18</v>
      </c>
      <c r="B29" s="6">
        <f t="shared" ca="1" si="1"/>
        <v>1</v>
      </c>
      <c r="C29" s="6">
        <f ca="1">SUM($B$12:B29)</f>
        <v>16</v>
      </c>
      <c r="D29" s="1">
        <v>18</v>
      </c>
      <c r="E29" s="1">
        <f>BINOMDIST(D29,n,p,FALSE)</f>
        <v>6.6426848398556052E-27</v>
      </c>
      <c r="F29" s="1">
        <f>BINOMDIST(D29,n,p,TRUE)</f>
        <v>7.3182932076087482E-27</v>
      </c>
      <c r="H29" s="1">
        <v>0.18</v>
      </c>
      <c r="I29" s="1">
        <f>BINOMDIST(y,n,H29,FALSE)</f>
        <v>2.8719163368883873E-13</v>
      </c>
      <c r="J29" s="1">
        <f t="shared" si="0"/>
        <v>-28.878626688770815</v>
      </c>
    </row>
    <row r="30" spans="1:10">
      <c r="A30" s="6">
        <v>19</v>
      </c>
      <c r="B30" s="6">
        <f t="shared" ca="1" si="1"/>
        <v>1</v>
      </c>
      <c r="C30" s="6">
        <f ca="1">SUM($B$12:B30)</f>
        <v>17</v>
      </c>
      <c r="D30" s="1">
        <v>19</v>
      </c>
      <c r="E30" s="1">
        <f>BINOMDIST(D30,n,p,FALSE)</f>
        <v>6.6893001720651653E-26</v>
      </c>
      <c r="F30" s="1">
        <f>BINOMDIST(D30,n,p,TRUE)</f>
        <v>7.42112949282604E-26</v>
      </c>
      <c r="H30" s="1">
        <v>0.19</v>
      </c>
      <c r="I30" s="1">
        <f>BINOMDIST(y,n,H30,FALSE)</f>
        <v>2.3215866692555535E-12</v>
      </c>
      <c r="J30" s="1">
        <f t="shared" si="0"/>
        <v>-26.788770254847751</v>
      </c>
    </row>
    <row r="31" spans="1:10">
      <c r="A31" s="6">
        <v>20</v>
      </c>
      <c r="B31" s="6">
        <f t="shared" ca="1" si="1"/>
        <v>1</v>
      </c>
      <c r="C31" s="6">
        <f ca="1">SUM($B$12:B31)</f>
        <v>18</v>
      </c>
      <c r="D31" s="1">
        <v>20</v>
      </c>
      <c r="E31" s="1">
        <f>BINOMDIST(D31,n,p,FALSE)</f>
        <v>6.3213886626015366E-25</v>
      </c>
      <c r="F31" s="1">
        <f>BINOMDIST(D31,n,p,TRUE)</f>
        <v>7.0635016118841405E-25</v>
      </c>
      <c r="H31" s="1">
        <v>0.2</v>
      </c>
      <c r="I31" s="1">
        <f>BINOMDIST(y,n,H31,FALSE)</f>
        <v>1.6212613988670952E-11</v>
      </c>
      <c r="J31" s="1">
        <f t="shared" si="0"/>
        <v>-24.845231535398078</v>
      </c>
    </row>
    <row r="32" spans="1:10">
      <c r="A32" s="6">
        <v>21</v>
      </c>
      <c r="B32" s="6">
        <f t="shared" ca="1" si="1"/>
        <v>0</v>
      </c>
      <c r="C32" s="6">
        <f ca="1">SUM($B$12:B32)</f>
        <v>18</v>
      </c>
      <c r="D32" s="1">
        <v>21</v>
      </c>
      <c r="E32" s="1">
        <f>BINOMDIST(D32,n,p,FALSE)</f>
        <v>5.6190121445346586E-24</v>
      </c>
      <c r="F32" s="1">
        <f>BINOMDIST(D32,n,p,TRUE)</f>
        <v>6.3253623057230728E-24</v>
      </c>
      <c r="H32" s="1">
        <v>0.21</v>
      </c>
      <c r="I32" s="1">
        <f>BINOMDIST(y,n,H32,FALSE)</f>
        <v>9.9122720022759974E-11</v>
      </c>
      <c r="J32" s="1">
        <f t="shared" si="0"/>
        <v>-23.034662437269489</v>
      </c>
    </row>
    <row r="33" spans="1:10">
      <c r="A33" s="6">
        <v>22</v>
      </c>
      <c r="B33" s="6">
        <f t="shared" ca="1" si="1"/>
        <v>1</v>
      </c>
      <c r="C33" s="6">
        <f ca="1">SUM($B$12:B33)</f>
        <v>19</v>
      </c>
      <c r="D33" s="1">
        <v>22</v>
      </c>
      <c r="E33" s="1">
        <f>BINOMDIST(D33,n,p,FALSE)</f>
        <v>4.7080510847389208E-23</v>
      </c>
      <c r="F33" s="1">
        <f>BINOMDIST(D33,n,p,TRUE)</f>
        <v>5.3405873153112275E-23</v>
      </c>
      <c r="H33" s="1">
        <v>0.22</v>
      </c>
      <c r="I33" s="1">
        <f>BINOMDIST(y,n,H33,FALSE)</f>
        <v>5.3668330478362081E-10</v>
      </c>
      <c r="J33" s="1">
        <f t="shared" si="0"/>
        <v>-21.345612944396326</v>
      </c>
    </row>
    <row r="34" spans="1:10">
      <c r="A34" s="6">
        <v>23</v>
      </c>
      <c r="B34" s="6">
        <f t="shared" ca="1" si="1"/>
        <v>1</v>
      </c>
      <c r="C34" s="6">
        <f ca="1">SUM($B$12:B34)</f>
        <v>20</v>
      </c>
      <c r="D34" s="1">
        <v>23</v>
      </c>
      <c r="E34" s="1">
        <f>BINOMDIST(D34,n,p,FALSE)</f>
        <v>3.7255012931412529E-22</v>
      </c>
      <c r="F34" s="1">
        <f>BINOMDIST(D34,n,p,TRUE)</f>
        <v>4.2595600246723757E-22</v>
      </c>
      <c r="H34" s="1">
        <v>0.23</v>
      </c>
      <c r="I34" s="1">
        <f>BINOMDIST(y,n,H34,FALSE)</f>
        <v>2.598854521504349E-9</v>
      </c>
      <c r="J34" s="1">
        <f t="shared" si="0"/>
        <v>-19.768195057650033</v>
      </c>
    </row>
    <row r="35" spans="1:10">
      <c r="A35" s="6">
        <v>24</v>
      </c>
      <c r="B35" s="6">
        <f t="shared" ca="1" si="1"/>
        <v>1</v>
      </c>
      <c r="C35" s="6">
        <f ca="1">SUM($B$12:B35)</f>
        <v>21</v>
      </c>
      <c r="D35" s="1">
        <v>24</v>
      </c>
      <c r="E35" s="1">
        <f>BINOMDIST(D35,n,p,FALSE)</f>
        <v>2.7889516625043385E-21</v>
      </c>
      <c r="F35" s="1">
        <f>BINOMDIST(D35,n,p,TRUE)</f>
        <v>3.2149076649715762E-21</v>
      </c>
      <c r="H35" s="1">
        <v>0.24</v>
      </c>
      <c r="I35" s="1">
        <f>BINOMDIST(y,n,H35,FALSE)</f>
        <v>1.1352607144021943E-8</v>
      </c>
      <c r="J35" s="1">
        <f t="shared" si="0"/>
        <v>-18.293818415077883</v>
      </c>
    </row>
    <row r="36" spans="1:10">
      <c r="A36" s="6">
        <v>25</v>
      </c>
      <c r="B36" s="6">
        <f t="shared" ca="1" si="1"/>
        <v>1</v>
      </c>
      <c r="C36" s="6">
        <f ca="1">SUM($B$12:B36)</f>
        <v>22</v>
      </c>
      <c r="D36" s="1">
        <v>25</v>
      </c>
      <c r="E36" s="1">
        <f>BINOMDIST(D36,n,p,FALSE)</f>
        <v>1.9782963792697308E-20</v>
      </c>
      <c r="F36" s="1">
        <f>BINOMDIST(D36,n,p,TRUE)</f>
        <v>2.2997871457668884E-20</v>
      </c>
      <c r="H36" s="1">
        <v>0.25</v>
      </c>
      <c r="I36" s="1">
        <f>BINOMDIST(y,n,H36,FALSE)</f>
        <v>4.5073108750863788E-8</v>
      </c>
      <c r="J36" s="1">
        <f t="shared" si="0"/>
        <v>-16.914980026566152</v>
      </c>
    </row>
    <row r="37" spans="1:10">
      <c r="A37" s="6">
        <v>26</v>
      </c>
      <c r="B37" s="6">
        <f t="shared" ca="1" si="1"/>
        <v>1</v>
      </c>
      <c r="C37" s="6">
        <f ca="1">SUM($B$12:B37)</f>
        <v>23</v>
      </c>
      <c r="D37" s="1">
        <v>26</v>
      </c>
      <c r="E37" s="1">
        <f>BINOMDIST(D37,n,p,FALSE)</f>
        <v>1.3315456398930964E-19</v>
      </c>
      <c r="F37" s="1">
        <f>BINOMDIST(D37,n,p,TRUE)</f>
        <v>1.5615243544697851E-19</v>
      </c>
      <c r="H37" s="1">
        <v>0.26</v>
      </c>
      <c r="I37" s="1">
        <f>BINOMDIST(y,n,H37,FALSE)</f>
        <v>1.637220955988108E-7</v>
      </c>
      <c r="J37" s="1">
        <f t="shared" si="0"/>
        <v>-15.625095385509118</v>
      </c>
    </row>
    <row r="38" spans="1:10">
      <c r="A38" s="6">
        <v>27</v>
      </c>
      <c r="B38" s="6">
        <f t="shared" ca="1" si="1"/>
        <v>1</v>
      </c>
      <c r="C38" s="6">
        <f ca="1">SUM($B$12:B38)</f>
        <v>24</v>
      </c>
      <c r="D38" s="1">
        <v>27</v>
      </c>
      <c r="E38" s="1">
        <f>BINOMDIST(D38,n,p,FALSE)</f>
        <v>8.5153165612917029E-19</v>
      </c>
      <c r="F38" s="1">
        <f>BINOMDIST(D38,n,p,TRUE)</f>
        <v>1.0076840915761488E-18</v>
      </c>
      <c r="H38" s="1">
        <v>0.27</v>
      </c>
      <c r="I38" s="1">
        <f>BINOMDIST(y,n,H38,FALSE)</f>
        <v>5.4724918535754864E-7</v>
      </c>
      <c r="J38" s="1">
        <f t="shared" si="0"/>
        <v>-14.418361589155696</v>
      </c>
    </row>
    <row r="39" spans="1:10">
      <c r="A39" s="6">
        <v>28</v>
      </c>
      <c r="B39" s="6">
        <f t="shared" ca="1" si="1"/>
        <v>0</v>
      </c>
      <c r="C39" s="6">
        <f ca="1">SUM($B$12:B39)</f>
        <v>24</v>
      </c>
      <c r="D39" s="1">
        <v>28</v>
      </c>
      <c r="E39" s="1">
        <f>BINOMDIST(D39,n,p,FALSE)</f>
        <v>5.1801509081190882E-18</v>
      </c>
      <c r="F39" s="1">
        <f>BINOMDIST(D39,n,p,TRUE)</f>
        <v>6.1878349996952372E-18</v>
      </c>
      <c r="H39" s="1">
        <v>0.28000000000000003</v>
      </c>
      <c r="I39" s="1">
        <f>BINOMDIST(y,n,H39,FALSE)</f>
        <v>1.691921847566099E-6</v>
      </c>
      <c r="J39" s="1">
        <f t="shared" si="0"/>
        <v>-13.289645487228743</v>
      </c>
    </row>
    <row r="40" spans="1:10">
      <c r="A40" s="6">
        <v>29</v>
      </c>
      <c r="B40" s="6">
        <f t="shared" ca="1" si="1"/>
        <v>1</v>
      </c>
      <c r="C40" s="6">
        <f ca="1">SUM($B$12:B40)</f>
        <v>25</v>
      </c>
      <c r="D40" s="1">
        <v>29</v>
      </c>
      <c r="E40" s="1">
        <f>BINOMDIST(D40,n,p,FALSE)</f>
        <v>3.000915008841384E-17</v>
      </c>
      <c r="F40" s="1">
        <f>BINOMDIST(D40,n,p,TRUE)</f>
        <v>3.6196985088109078E-17</v>
      </c>
      <c r="H40" s="1">
        <v>0.28999999999999998</v>
      </c>
      <c r="I40" s="1">
        <f>BINOMDIST(y,n,H40,FALSE)</f>
        <v>4.8603913655542501E-6</v>
      </c>
      <c r="J40" s="1">
        <f t="shared" si="0"/>
        <v>-12.234391595402247</v>
      </c>
    </row>
    <row r="41" spans="1:10">
      <c r="A41" s="6">
        <v>30</v>
      </c>
      <c r="B41" s="6">
        <f t="shared" ca="1" si="1"/>
        <v>1</v>
      </c>
      <c r="C41" s="6">
        <f ca="1">SUM($B$12:B41)</f>
        <v>26</v>
      </c>
      <c r="D41" s="1">
        <v>30</v>
      </c>
      <c r="E41" s="1">
        <f>BINOMDIST(D41,n,p,FALSE)</f>
        <v>1.6571719548824181E-16</v>
      </c>
      <c r="F41" s="1">
        <f>BINOMDIST(D41,n,p,TRUE)</f>
        <v>2.019141805763509E-16</v>
      </c>
      <c r="H41" s="1">
        <v>0.3</v>
      </c>
      <c r="I41" s="1">
        <f>BINOMDIST(y,n,H41,FALSE)</f>
        <v>1.3026227131445203E-5</v>
      </c>
      <c r="J41" s="1">
        <f t="shared" si="0"/>
        <v>-11.248545761216004</v>
      </c>
    </row>
    <row r="42" spans="1:10">
      <c r="A42" s="6">
        <v>31</v>
      </c>
      <c r="B42" s="6">
        <f t="shared" ca="1" si="1"/>
        <v>0</v>
      </c>
      <c r="C42" s="6">
        <f ca="1">SUM($B$12:B42)</f>
        <v>26</v>
      </c>
      <c r="D42" s="1">
        <v>31</v>
      </c>
      <c r="E42" s="1">
        <f>BINOMDIST(D42,n,p,FALSE)</f>
        <v>8.7313361063697766E-16</v>
      </c>
      <c r="F42" s="1">
        <f>BINOMDIST(D42,n,p,TRUE)</f>
        <v>1.0750477912133286E-15</v>
      </c>
      <c r="H42" s="1">
        <v>0.31</v>
      </c>
      <c r="I42" s="1">
        <f>BINOMDIST(y,n,H42,FALSE)</f>
        <v>3.2688360459675539E-5</v>
      </c>
      <c r="J42" s="1">
        <f t="shared" si="0"/>
        <v>-10.328491492671432</v>
      </c>
    </row>
    <row r="43" spans="1:10">
      <c r="A43" s="6">
        <v>32</v>
      </c>
      <c r="B43" s="6">
        <f t="shared" ca="1" si="1"/>
        <v>0</v>
      </c>
      <c r="C43" s="6">
        <f ca="1">SUM($B$12:B43)</f>
        <v>26</v>
      </c>
      <c r="D43" s="1">
        <v>32</v>
      </c>
      <c r="E43" s="1">
        <f>BINOMDIST(D43,n,p,FALSE)</f>
        <v>4.3929534785172688E-15</v>
      </c>
      <c r="F43" s="1">
        <f>BINOMDIST(D43,n,p,TRUE)</f>
        <v>5.4680012697305972E-15</v>
      </c>
      <c r="H43" s="1">
        <v>0.32</v>
      </c>
      <c r="I43" s="1">
        <f>BINOMDIST(y,n,H43,FALSE)</f>
        <v>7.705458061981656E-5</v>
      </c>
      <c r="J43" s="1">
        <f t="shared" si="0"/>
        <v>-9.4709965480000555</v>
      </c>
    </row>
    <row r="44" spans="1:10">
      <c r="A44" s="6">
        <v>33</v>
      </c>
      <c r="B44" s="6">
        <f t="shared" ca="1" si="1"/>
        <v>1</v>
      </c>
      <c r="C44" s="6">
        <f ca="1">SUM($B$12:B44)</f>
        <v>27</v>
      </c>
      <c r="D44" s="1">
        <v>33</v>
      </c>
      <c r="E44" s="1">
        <f>BINOMDIST(D44,n,p,FALSE)</f>
        <v>2.1121675310850596E-14</v>
      </c>
      <c r="F44" s="1">
        <f>BINOMDIST(D44,n,p,TRUE)</f>
        <v>2.6589676580581193E-14</v>
      </c>
      <c r="H44" s="1">
        <v>0.33</v>
      </c>
      <c r="I44" s="1">
        <f>BINOMDIST(y,n,H44,FALSE)</f>
        <v>1.7111616511897776E-4</v>
      </c>
      <c r="J44" s="1">
        <f t="shared" si="0"/>
        <v>-8.6731679039193992</v>
      </c>
    </row>
    <row r="45" spans="1:10">
      <c r="A45" s="6">
        <v>34</v>
      </c>
      <c r="B45" s="6">
        <f t="shared" ca="1" si="1"/>
        <v>1</v>
      </c>
      <c r="C45" s="6">
        <f ca="1">SUM($B$12:B45)</f>
        <v>28</v>
      </c>
      <c r="D45" s="1">
        <v>34</v>
      </c>
      <c r="E45" s="1">
        <f>BINOMDIST(D45,n,p,FALSE)</f>
        <v>9.7118291380284099E-14</v>
      </c>
      <c r="F45" s="1">
        <f>BINOMDIST(D45,n,p,TRUE)</f>
        <v>1.237079679608653E-13</v>
      </c>
      <c r="H45" s="1">
        <v>0.34</v>
      </c>
      <c r="I45" s="1">
        <f>BINOMDIST(y,n,H45,FALSE)</f>
        <v>3.5891907430059028E-4</v>
      </c>
      <c r="J45" s="1">
        <f t="shared" si="0"/>
        <v>-7.9324136146623658</v>
      </c>
    </row>
    <row r="46" spans="1:10">
      <c r="A46" s="6">
        <v>35</v>
      </c>
      <c r="B46" s="6">
        <f t="shared" ca="1" si="1"/>
        <v>0</v>
      </c>
      <c r="C46" s="6">
        <f ca="1">SUM($B$12:B46)</f>
        <v>28</v>
      </c>
      <c r="D46" s="1">
        <v>35</v>
      </c>
      <c r="E46" s="1">
        <f>BINOMDIST(D46,n,p,FALSE)</f>
        <v>4.2732048207325243E-13</v>
      </c>
      <c r="F46" s="1">
        <f>BINOMDIST(D46,n,p,TRUE)</f>
        <v>5.5102845003411771E-13</v>
      </c>
      <c r="H46" s="1">
        <v>0.35</v>
      </c>
      <c r="I46" s="1">
        <f>BINOMDIST(y,n,H46,FALSE)</f>
        <v>7.1272822769622487E-4</v>
      </c>
      <c r="J46" s="1">
        <f t="shared" si="0"/>
        <v>-7.2464103775391813</v>
      </c>
    </row>
    <row r="47" spans="1:10">
      <c r="A47" s="6">
        <v>36</v>
      </c>
      <c r="B47" s="6">
        <f t="shared" ca="1" si="1"/>
        <v>0</v>
      </c>
      <c r="C47" s="6">
        <f ca="1">SUM($B$12:B47)</f>
        <v>28</v>
      </c>
      <c r="D47" s="1">
        <v>36</v>
      </c>
      <c r="E47" s="1">
        <f>BINOMDIST(D47,n,p,FALSE)</f>
        <v>1.8002853642900812E-12</v>
      </c>
      <c r="F47" s="1">
        <f>BINOMDIST(D47,n,p,TRUE)</f>
        <v>2.3513138143241988E-12</v>
      </c>
      <c r="H47" s="1">
        <v>0.36</v>
      </c>
      <c r="I47" s="1">
        <f>BINOMDIST(y,n,H47,FALSE)</f>
        <v>1.3426958522489989E-3</v>
      </c>
      <c r="J47" s="1">
        <f t="shared" si="0"/>
        <v>-6.6130758560026202</v>
      </c>
    </row>
    <row r="48" spans="1:10">
      <c r="A48" s="6">
        <v>37</v>
      </c>
      <c r="B48" s="6">
        <f t="shared" ca="1" si="1"/>
        <v>1</v>
      </c>
      <c r="C48" s="6">
        <f ca="1">SUM($B$12:B48)</f>
        <v>29</v>
      </c>
      <c r="D48" s="1">
        <v>37</v>
      </c>
      <c r="E48" s="1">
        <f>BINOMDIST(D48,n,p,FALSE)</f>
        <v>7.2660166054229895E-12</v>
      </c>
      <c r="F48" s="1">
        <f>BINOMDIST(D48,n,p,TRUE)</f>
        <v>9.6173304197471874E-12</v>
      </c>
      <c r="H48" s="1">
        <v>0.37</v>
      </c>
      <c r="I48" s="1">
        <f>BINOMDIST(y,n,H48,FALSE)</f>
        <v>2.4041833535938459E-3</v>
      </c>
      <c r="J48" s="1">
        <f t="shared" si="0"/>
        <v>-6.0305449950038543</v>
      </c>
    </row>
    <row r="49" spans="1:10">
      <c r="A49" s="6">
        <v>38</v>
      </c>
      <c r="B49" s="6">
        <f t="shared" ca="1" si="1"/>
        <v>1</v>
      </c>
      <c r="C49" s="6">
        <f ca="1">SUM($B$12:B49)</f>
        <v>30</v>
      </c>
      <c r="D49" s="1">
        <v>38</v>
      </c>
      <c r="E49" s="1">
        <f>BINOMDIST(D49,n,p,FALSE)</f>
        <v>2.8108011605189055E-11</v>
      </c>
      <c r="F49" s="1">
        <f>BINOMDIST(D49,n,p,TRUE)</f>
        <v>3.7725342024936246E-11</v>
      </c>
      <c r="H49" s="1">
        <v>0.38</v>
      </c>
      <c r="I49" s="1">
        <f>BINOMDIST(y,n,H49,FALSE)</f>
        <v>4.0984365460934287E-3</v>
      </c>
      <c r="J49" s="1">
        <f t="shared" si="0"/>
        <v>-5.4971497082178473</v>
      </c>
    </row>
    <row r="50" spans="1:10">
      <c r="A50" s="6">
        <v>39</v>
      </c>
      <c r="B50" s="6">
        <f t="shared" ca="1" si="1"/>
        <v>0</v>
      </c>
      <c r="C50" s="6">
        <f ca="1">SUM($B$12:B50)</f>
        <v>30</v>
      </c>
      <c r="D50" s="1">
        <v>39</v>
      </c>
      <c r="E50" s="1">
        <f>BINOMDIST(D50,n,p,FALSE)</f>
        <v>1.0426390629617209E-10</v>
      </c>
      <c r="F50" s="1">
        <f>BINOMDIST(D50,n,p,TRUE)</f>
        <v>1.4198924832110833E-10</v>
      </c>
      <c r="H50" s="1">
        <v>0.39</v>
      </c>
      <c r="I50" s="1">
        <f>BINOMDIST(y,n,H50,FALSE)</f>
        <v>6.6615610390724127E-3</v>
      </c>
      <c r="J50" s="1">
        <f t="shared" si="0"/>
        <v>-5.0114014316438293</v>
      </c>
    </row>
    <row r="51" spans="1:10">
      <c r="A51" s="6">
        <v>40</v>
      </c>
      <c r="B51" s="6">
        <f t="shared" ca="1" si="1"/>
        <v>1</v>
      </c>
      <c r="C51" s="6">
        <f ca="1">SUM($B$12:B51)</f>
        <v>31</v>
      </c>
      <c r="D51" s="1">
        <v>40</v>
      </c>
      <c r="E51" s="1">
        <f>BINOMDIST(D51,n,p,FALSE)</f>
        <v>3.7100573323721005E-10</v>
      </c>
      <c r="F51" s="1">
        <f>BINOMDIST(D51,n,p,TRUE)</f>
        <v>5.1299498155831838E-10</v>
      </c>
      <c r="H51" s="1">
        <v>0.4</v>
      </c>
      <c r="I51" s="1">
        <f>BINOMDIST(y,n,H51,FALSE)</f>
        <v>1.0337511253847628E-2</v>
      </c>
      <c r="J51" s="1">
        <f t="shared" si="0"/>
        <v>-4.57197612998986</v>
      </c>
    </row>
    <row r="52" spans="1:10">
      <c r="A52" s="6">
        <v>41</v>
      </c>
      <c r="B52" s="6">
        <f t="shared" ca="1" si="1"/>
        <v>1</v>
      </c>
      <c r="C52" s="6">
        <f ca="1">SUM($B$12:B52)</f>
        <v>32</v>
      </c>
      <c r="D52" s="1">
        <v>41</v>
      </c>
      <c r="E52" s="1">
        <f>BINOMDIST(D52,n,p,FALSE)</f>
        <v>1.2668488452002207E-9</v>
      </c>
      <c r="F52" s="1">
        <f>BINOMDIST(D52,n,p,TRUE)</f>
        <v>1.7798438267585392E-9</v>
      </c>
      <c r="H52" s="1">
        <v>0.41</v>
      </c>
      <c r="I52" s="1">
        <f>BINOMDIST(y,n,H52,FALSE)</f>
        <v>1.5333712912717257E-2</v>
      </c>
      <c r="J52" s="1">
        <f t="shared" si="0"/>
        <v>-4.1777014162903434</v>
      </c>
    </row>
    <row r="53" spans="1:10">
      <c r="A53" s="6">
        <v>42</v>
      </c>
      <c r="B53" s="6">
        <f t="shared" ca="1" si="1"/>
        <v>0</v>
      </c>
      <c r="C53" s="6">
        <f ca="1">SUM($B$12:B53)</f>
        <v>32</v>
      </c>
      <c r="D53" s="1">
        <v>42</v>
      </c>
      <c r="E53" s="1">
        <f>BINOMDIST(D53,n,p,FALSE)</f>
        <v>4.1524489926007484E-9</v>
      </c>
      <c r="F53" s="1">
        <f>BINOMDIST(D53,n,p,TRUE)</f>
        <v>5.9322928193592876E-9</v>
      </c>
      <c r="H53" s="1">
        <v>0.42</v>
      </c>
      <c r="I53" s="1">
        <f>BINOMDIST(y,n,H53,FALSE)</f>
        <v>2.1762967215107169E-2</v>
      </c>
      <c r="J53" s="1">
        <f t="shared" si="0"/>
        <v>-3.8275455053023286</v>
      </c>
    </row>
    <row r="54" spans="1:10">
      <c r="A54" s="6">
        <v>43</v>
      </c>
      <c r="B54" s="6">
        <f t="shared" ca="1" si="1"/>
        <v>1</v>
      </c>
      <c r="C54" s="6">
        <f ca="1">SUM($B$12:B54)</f>
        <v>33</v>
      </c>
      <c r="D54" s="1">
        <v>43</v>
      </c>
      <c r="E54" s="1">
        <f>BINOMDIST(D54,n,p,FALSE)</f>
        <v>1.3068947992216394E-8</v>
      </c>
      <c r="F54" s="1">
        <f>BINOMDIST(D54,n,p,TRUE)</f>
        <v>1.9001240811575681E-8</v>
      </c>
      <c r="H54" s="1">
        <v>0.43</v>
      </c>
      <c r="I54" s="1">
        <f>BINOMDIST(y,n,H54,FALSE)</f>
        <v>2.95814509734364E-2</v>
      </c>
      <c r="J54" s="1">
        <f t="shared" si="0"/>
        <v>-3.520607770386075</v>
      </c>
    </row>
    <row r="55" spans="1:10">
      <c r="A55" s="6">
        <v>44</v>
      </c>
      <c r="B55" s="6">
        <f t="shared" ca="1" si="1"/>
        <v>0</v>
      </c>
      <c r="C55" s="6">
        <f ca="1">SUM($B$12:B55)</f>
        <v>33</v>
      </c>
      <c r="D55" s="1">
        <v>44</v>
      </c>
      <c r="E55" s="1">
        <f>BINOMDIST(D55,n,p,FALSE)</f>
        <v>3.9503865521926556E-8</v>
      </c>
      <c r="F55" s="1">
        <f>BINOMDIST(D55,n,p,TRUE)</f>
        <v>5.8505106333502237E-8</v>
      </c>
      <c r="H55" s="1">
        <v>0.44</v>
      </c>
      <c r="I55" s="1">
        <f>BINOMDIST(y,n,H55,FALSE)</f>
        <v>3.853799219055417E-2</v>
      </c>
      <c r="J55" s="1">
        <f t="shared" si="0"/>
        <v>-3.2561107141211849</v>
      </c>
    </row>
    <row r="56" spans="1:10">
      <c r="A56" s="6">
        <v>45</v>
      </c>
      <c r="B56" s="6">
        <f t="shared" ca="1" si="1"/>
        <v>0</v>
      </c>
      <c r="C56" s="6">
        <f ca="1">SUM($B$12:B56)</f>
        <v>33</v>
      </c>
      <c r="D56" s="1">
        <v>45</v>
      </c>
      <c r="E56" s="1">
        <f>BINOMDIST(D56,n,p,FALSE)</f>
        <v>1.1470752062663056E-7</v>
      </c>
      <c r="F56" s="1">
        <f>BINOMDIST(D56,n,p,TRUE)</f>
        <v>1.7321262696013281E-7</v>
      </c>
      <c r="H56" s="1">
        <v>0.45</v>
      </c>
      <c r="I56" s="1">
        <f>BINOMDIST(y,n,H56,FALSE)</f>
        <v>4.8151971498092958E-2</v>
      </c>
      <c r="J56" s="1">
        <f t="shared" si="0"/>
        <v>-3.0333931966521739</v>
      </c>
    </row>
    <row r="57" spans="1:10">
      <c r="A57" s="6">
        <v>46</v>
      </c>
      <c r="B57" s="6">
        <f t="shared" ca="1" si="1"/>
        <v>0</v>
      </c>
      <c r="C57" s="6">
        <f ca="1">SUM($B$12:B57)</f>
        <v>33</v>
      </c>
      <c r="D57" s="1">
        <v>46</v>
      </c>
      <c r="E57" s="1">
        <f>BINOMDIST(D57,n,p,FALSE)</f>
        <v>3.2001735826994874E-7</v>
      </c>
      <c r="F57" s="1">
        <f>BINOMDIST(D57,n,p,TRUE)</f>
        <v>4.9322998523008149E-7</v>
      </c>
      <c r="H57" s="1">
        <v>0.46</v>
      </c>
      <c r="I57" s="1">
        <f>BINOMDIST(y,n,H57,FALSE)</f>
        <v>5.7734244222335931E-2</v>
      </c>
      <c r="J57" s="1">
        <f t="shared" si="0"/>
        <v>-2.8519047941232363</v>
      </c>
    </row>
    <row r="58" spans="1:10">
      <c r="A58" s="6">
        <v>47</v>
      </c>
      <c r="B58" s="6">
        <f t="shared" ca="1" si="1"/>
        <v>0</v>
      </c>
      <c r="C58" s="6">
        <f ca="1">SUM($B$12:B58)</f>
        <v>33</v>
      </c>
      <c r="D58" s="1">
        <v>47</v>
      </c>
      <c r="E58" s="1">
        <f>BINOMDIST(D58,n,p,FALSE)</f>
        <v>8.5791887536199027E-7</v>
      </c>
      <c r="F58" s="1">
        <f>BINOMDIST(D58,n,p,TRUE)</f>
        <v>1.3511488605920717E-6</v>
      </c>
      <c r="H58" s="1">
        <v>0.47</v>
      </c>
      <c r="I58" s="1">
        <f>BINOMDIST(y,n,H58,FALSE)</f>
        <v>6.6456931770336264E-2</v>
      </c>
      <c r="J58" s="1">
        <f t="shared" si="0"/>
        <v>-2.7112011836826935</v>
      </c>
    </row>
    <row r="59" spans="1:10">
      <c r="A59" s="6">
        <v>48</v>
      </c>
      <c r="B59" s="6">
        <f t="shared" ca="1" si="1"/>
        <v>0</v>
      </c>
      <c r="C59" s="6">
        <f ca="1">SUM($B$12:B59)</f>
        <v>33</v>
      </c>
      <c r="D59" s="1">
        <v>48</v>
      </c>
      <c r="E59" s="1">
        <f>BINOMDIST(D59,n,p,FALSE)</f>
        <v>2.2103326580506876E-6</v>
      </c>
      <c r="F59" s="1">
        <f>BINOMDIST(D59,n,p,TRUE)</f>
        <v>3.5614815186427593E-6</v>
      </c>
      <c r="H59" s="1">
        <v>0.48</v>
      </c>
      <c r="I59" s="1">
        <f>BINOMDIST(y,n,H59,FALSE)</f>
        <v>7.3465419069683874E-2</v>
      </c>
      <c r="J59" s="1">
        <f t="shared" si="0"/>
        <v>-2.6109404723257903</v>
      </c>
    </row>
    <row r="60" spans="1:10">
      <c r="A60" s="6">
        <v>49</v>
      </c>
      <c r="B60" s="6">
        <f t="shared" ca="1" si="1"/>
        <v>1</v>
      </c>
      <c r="C60" s="6">
        <f ca="1">SUM($B$12:B60)</f>
        <v>34</v>
      </c>
      <c r="D60" s="1">
        <v>49</v>
      </c>
      <c r="E60" s="1">
        <f>BINOMDIST(D60,n,p,FALSE)</f>
        <v>5.4732046770778926E-6</v>
      </c>
      <c r="F60" s="1">
        <f>BINOMDIST(D60,n,p,TRUE)</f>
        <v>9.0346861957206523E-6</v>
      </c>
      <c r="H60" s="1">
        <v>0.49</v>
      </c>
      <c r="I60" s="1">
        <f>BINOMDIST(y,n,H60,FALSE)</f>
        <v>7.8012952760734042E-2</v>
      </c>
      <c r="J60" s="1">
        <f t="shared" si="0"/>
        <v>-2.5508804050441007</v>
      </c>
    </row>
    <row r="61" spans="1:10">
      <c r="A61" s="6">
        <v>50</v>
      </c>
      <c r="B61" s="6">
        <f t="shared" ca="1" si="1"/>
        <v>0</v>
      </c>
      <c r="C61" s="6">
        <f ca="1">SUM($B$12:B61)</f>
        <v>34</v>
      </c>
      <c r="D61" s="1">
        <v>50</v>
      </c>
      <c r="E61" s="1">
        <f>BINOMDIST(D61,n,p,FALSE)</f>
        <v>1.3026227131445388E-5</v>
      </c>
      <c r="F61" s="1">
        <f>BINOMDIST(D61,n,p,TRUE)</f>
        <v>2.2060913327166042E-5</v>
      </c>
      <c r="H61" s="1">
        <v>0.5</v>
      </c>
      <c r="I61" s="1">
        <f>BINOMDIST(y,n,H61,FALSE)</f>
        <v>7.9589237387178574E-2</v>
      </c>
      <c r="J61" s="1">
        <f t="shared" si="0"/>
        <v>-2.5308764039771074</v>
      </c>
    </row>
    <row r="62" spans="1:10">
      <c r="A62" s="6">
        <v>51</v>
      </c>
      <c r="B62" s="6">
        <f t="shared" ca="1" si="1"/>
        <v>1</v>
      </c>
      <c r="C62" s="6">
        <f ca="1">SUM($B$12:B62)</f>
        <v>35</v>
      </c>
      <c r="D62" s="1">
        <v>51</v>
      </c>
      <c r="E62" s="1">
        <f>BINOMDIST(D62,n,p,FALSE)</f>
        <v>2.9798558797424025E-5</v>
      </c>
      <c r="F62" s="1">
        <f>BINOMDIST(D62,n,p,TRUE)</f>
        <v>5.1859472124590067E-5</v>
      </c>
      <c r="H62" s="1">
        <v>0.51</v>
      </c>
      <c r="I62" s="1">
        <f>BINOMDIST(y,n,H62,FALSE)</f>
        <v>7.8012952760734042E-2</v>
      </c>
      <c r="J62" s="1">
        <f t="shared" si="0"/>
        <v>-2.5508804050441007</v>
      </c>
    </row>
    <row r="63" spans="1:10">
      <c r="A63" s="6">
        <v>52</v>
      </c>
      <c r="B63" s="6">
        <f t="shared" ca="1" si="1"/>
        <v>1</v>
      </c>
      <c r="C63" s="6">
        <f ca="1">SUM($B$12:B63)</f>
        <v>36</v>
      </c>
      <c r="D63" s="1">
        <v>52</v>
      </c>
      <c r="E63" s="1">
        <f>BINOMDIST(D63,n,p,FALSE)</f>
        <v>6.5518626073823432E-5</v>
      </c>
      <c r="F63" s="1">
        <f>BINOMDIST(D63,n,p,TRUE)</f>
        <v>1.173780981984135E-4</v>
      </c>
      <c r="H63" s="1">
        <v>0.52</v>
      </c>
      <c r="I63" s="1">
        <f>BINOMDIST(y,n,H63,FALSE)</f>
        <v>7.3465419069683874E-2</v>
      </c>
      <c r="J63" s="1">
        <f t="shared" si="0"/>
        <v>-2.6109404723257903</v>
      </c>
    </row>
    <row r="64" spans="1:10">
      <c r="A64" s="6">
        <v>53</v>
      </c>
      <c r="B64" s="6">
        <f t="shared" ca="1" si="1"/>
        <v>0</v>
      </c>
      <c r="C64" s="6">
        <f ca="1">SUM($B$12:B64)</f>
        <v>36</v>
      </c>
      <c r="D64" s="1">
        <v>53</v>
      </c>
      <c r="E64" s="1">
        <f>BINOMDIST(D64,n,p,FALSE)</f>
        <v>1.3845445509940037E-4</v>
      </c>
      <c r="F64" s="1">
        <f>BINOMDIST(D64,n,p,TRUE)</f>
        <v>2.5583255329781387E-4</v>
      </c>
      <c r="H64" s="1">
        <v>0.53</v>
      </c>
      <c r="I64" s="1">
        <f>BINOMDIST(y,n,H64,FALSE)</f>
        <v>6.6456931770336264E-2</v>
      </c>
      <c r="J64" s="1">
        <f t="shared" si="0"/>
        <v>-2.7112011836826935</v>
      </c>
    </row>
    <row r="65" spans="1:10">
      <c r="A65" s="6">
        <v>54</v>
      </c>
      <c r="B65" s="6">
        <f t="shared" ca="1" si="1"/>
        <v>1</v>
      </c>
      <c r="C65" s="6">
        <f ca="1">SUM($B$12:B65)</f>
        <v>37</v>
      </c>
      <c r="D65" s="1">
        <v>54</v>
      </c>
      <c r="E65" s="1">
        <f>BINOMDIST(D65,n,p,FALSE)</f>
        <v>2.8118219585001621E-4</v>
      </c>
      <c r="F65" s="1">
        <f>BINOMDIST(D65,n,p,TRUE)</f>
        <v>5.3701474914783008E-4</v>
      </c>
      <c r="H65" s="1">
        <v>0.54</v>
      </c>
      <c r="I65" s="1">
        <f>BINOMDIST(y,n,H65,FALSE)</f>
        <v>5.7734244222335522E-2</v>
      </c>
      <c r="J65" s="1">
        <f t="shared" si="0"/>
        <v>-2.8519047941232434</v>
      </c>
    </row>
    <row r="66" spans="1:10">
      <c r="A66" s="6">
        <v>55</v>
      </c>
      <c r="B66" s="6">
        <f t="shared" ca="1" si="1"/>
        <v>0</v>
      </c>
      <c r="C66" s="6">
        <f ca="1">SUM($B$12:B66)</f>
        <v>37</v>
      </c>
      <c r="D66" s="1">
        <v>55</v>
      </c>
      <c r="E66" s="1">
        <f>BINOMDIST(D66,n,p,FALSE)</f>
        <v>5.4873131553760809E-4</v>
      </c>
      <c r="F66" s="1">
        <f>BINOMDIST(D66,n,p,TRUE)</f>
        <v>1.0857460646854383E-3</v>
      </c>
      <c r="H66" s="1">
        <v>0.55000000000000004</v>
      </c>
      <c r="I66" s="1">
        <f>BINOMDIST(y,n,H66,FALSE)</f>
        <v>4.8151971498092618E-2</v>
      </c>
      <c r="J66" s="1">
        <f t="shared" si="0"/>
        <v>-3.033393196652181</v>
      </c>
    </row>
    <row r="67" spans="1:10">
      <c r="A67" s="6">
        <v>56</v>
      </c>
      <c r="B67" s="6">
        <f t="shared" ca="1" si="1"/>
        <v>1</v>
      </c>
      <c r="C67" s="6">
        <f ca="1">SUM($B$12:B67)</f>
        <v>38</v>
      </c>
      <c r="D67" s="1">
        <v>56</v>
      </c>
      <c r="E67" s="1">
        <f>BINOMDIST(D67,n,p,FALSE)</f>
        <v>1.0288712166330151E-3</v>
      </c>
      <c r="F67" s="1">
        <f>BINOMDIST(D67,n,p,TRUE)</f>
        <v>2.1146172813184534E-3</v>
      </c>
      <c r="H67" s="1">
        <v>0.56000000000000005</v>
      </c>
      <c r="I67" s="1">
        <f>BINOMDIST(y,n,H67,FALSE)</f>
        <v>3.8537992190553892E-2</v>
      </c>
      <c r="J67" s="1">
        <f t="shared" si="0"/>
        <v>-3.256110714121192</v>
      </c>
    </row>
    <row r="68" spans="1:10">
      <c r="A68" s="6">
        <v>57</v>
      </c>
      <c r="B68" s="6">
        <f t="shared" ca="1" si="1"/>
        <v>1</v>
      </c>
      <c r="C68" s="6">
        <f ca="1">SUM($B$12:B68)</f>
        <v>39</v>
      </c>
      <c r="D68" s="1">
        <v>57</v>
      </c>
      <c r="E68" s="1">
        <f>BINOMDIST(D68,n,p,FALSE)</f>
        <v>1.8531715480875381E-3</v>
      </c>
      <c r="F68" s="1">
        <f>BINOMDIST(D68,n,p,TRUE)</f>
        <v>3.9677888294059917E-3</v>
      </c>
      <c r="H68" s="1">
        <v>0.56999999999999995</v>
      </c>
      <c r="I68" s="1">
        <f>BINOMDIST(y,n,H68,FALSE)</f>
        <v>2.9581450973436289E-2</v>
      </c>
      <c r="J68" s="1">
        <f t="shared" si="0"/>
        <v>-3.520607770386079</v>
      </c>
    </row>
    <row r="69" spans="1:10">
      <c r="A69" s="6">
        <v>58</v>
      </c>
      <c r="B69" s="6">
        <f t="shared" ca="1" si="1"/>
        <v>1</v>
      </c>
      <c r="C69" s="6">
        <f ca="1">SUM($B$12:B69)</f>
        <v>40</v>
      </c>
      <c r="D69" s="1">
        <v>58</v>
      </c>
      <c r="E69" s="1">
        <f>BINOMDIST(D69,n,p,FALSE)</f>
        <v>3.2057737699675241E-3</v>
      </c>
      <c r="F69" s="1">
        <f>BINOMDIST(D69,n,p,TRUE)</f>
        <v>7.1735625993735157E-3</v>
      </c>
      <c r="H69" s="1">
        <v>0.57999999999999996</v>
      </c>
      <c r="I69" s="1">
        <f>BINOMDIST(y,n,H69,FALSE)</f>
        <v>2.1762967215107086E-2</v>
      </c>
      <c r="J69" s="1">
        <f t="shared" si="0"/>
        <v>-3.8275455053023326</v>
      </c>
    </row>
    <row r="70" spans="1:10">
      <c r="A70" s="6">
        <v>59</v>
      </c>
      <c r="B70" s="6">
        <f t="shared" ca="1" si="1"/>
        <v>1</v>
      </c>
      <c r="C70" s="6">
        <f ca="1">SUM($B$12:B70)</f>
        <v>41</v>
      </c>
      <c r="D70" s="1">
        <v>59</v>
      </c>
      <c r="E70" s="1">
        <f>BINOMDIST(D70,n,p,FALSE)</f>
        <v>5.3248445670646856E-3</v>
      </c>
      <c r="F70" s="1">
        <f>BINOMDIST(D70,n,p,TRUE)</f>
        <v>1.2498407166438201E-2</v>
      </c>
      <c r="H70" s="1">
        <v>0.59</v>
      </c>
      <c r="I70" s="1">
        <f>BINOMDIST(y,n,H70,FALSE)</f>
        <v>1.5333712912717202E-2</v>
      </c>
      <c r="J70" s="1">
        <f t="shared" si="0"/>
        <v>-4.177701416290347</v>
      </c>
    </row>
    <row r="71" spans="1:10">
      <c r="A71" s="6">
        <v>60</v>
      </c>
      <c r="B71" s="6">
        <f t="shared" ca="1" si="1"/>
        <v>1</v>
      </c>
      <c r="C71" s="6">
        <f ca="1">SUM($B$12:B71)</f>
        <v>42</v>
      </c>
      <c r="D71" s="1">
        <v>60</v>
      </c>
      <c r="E71" s="1">
        <f>BINOMDIST(D71,n,p,FALSE)</f>
        <v>8.4901688374864823E-3</v>
      </c>
      <c r="F71" s="1">
        <f>BINOMDIST(D71,n,p,TRUE)</f>
        <v>2.0988576003924682E-2</v>
      </c>
      <c r="H71" s="1">
        <v>0.6</v>
      </c>
      <c r="I71" s="1">
        <f>BINOMDIST(y,n,H71,FALSE)</f>
        <v>1.0337511253847628E-2</v>
      </c>
      <c r="J71" s="1">
        <f t="shared" si="0"/>
        <v>-4.57197612998986</v>
      </c>
    </row>
    <row r="72" spans="1:10">
      <c r="A72" s="6">
        <v>61</v>
      </c>
      <c r="B72" s="6">
        <f t="shared" ca="1" si="1"/>
        <v>1</v>
      </c>
      <c r="C72" s="6">
        <f ca="1">SUM($B$12:B72)</f>
        <v>43</v>
      </c>
      <c r="D72" s="1">
        <v>61</v>
      </c>
      <c r="E72" s="1">
        <f>BINOMDIST(D72,n,p,FALSE)</f>
        <v>1.2990422265006647E-2</v>
      </c>
      <c r="F72" s="1">
        <f>BINOMDIST(D72,n,p,TRUE)</f>
        <v>3.3978998268931332E-2</v>
      </c>
      <c r="H72" s="1">
        <v>0.61</v>
      </c>
      <c r="I72" s="1">
        <f>BINOMDIST(y,n,H72,FALSE)</f>
        <v>6.6615610390724118E-3</v>
      </c>
      <c r="J72" s="1">
        <f t="shared" si="0"/>
        <v>-5.0114014316438293</v>
      </c>
    </row>
    <row r="73" spans="1:10">
      <c r="A73" s="6">
        <v>62</v>
      </c>
      <c r="B73" s="6">
        <f t="shared" ca="1" si="1"/>
        <v>1</v>
      </c>
      <c r="C73" s="6">
        <f ca="1">SUM($B$12:B73)</f>
        <v>44</v>
      </c>
      <c r="D73" s="1">
        <v>62</v>
      </c>
      <c r="E73" s="1">
        <f>BINOMDIST(D73,n,p,FALSE)</f>
        <v>1.9066587517993554E-2</v>
      </c>
      <c r="F73" s="1">
        <f>BINOMDIST(D73,n,p,TRUE)</f>
        <v>5.3045585786924886E-2</v>
      </c>
      <c r="H73" s="1">
        <v>0.62</v>
      </c>
      <c r="I73" s="1">
        <f>BINOMDIST(y,n,H73,FALSE)</f>
        <v>4.0984365460934287E-3</v>
      </c>
      <c r="J73" s="1">
        <f t="shared" si="0"/>
        <v>-5.4971497082178473</v>
      </c>
    </row>
    <row r="74" spans="1:10">
      <c r="A74" s="6">
        <v>63</v>
      </c>
      <c r="B74" s="6">
        <f t="shared" ca="1" si="1"/>
        <v>1</v>
      </c>
      <c r="C74" s="6">
        <f ca="1">SUM($B$12:B74)</f>
        <v>45</v>
      </c>
      <c r="D74" s="1">
        <v>63</v>
      </c>
      <c r="E74" s="1">
        <f>BINOMDIST(D74,n,p,FALSE)</f>
        <v>2.6834456506805809E-2</v>
      </c>
      <c r="F74" s="1">
        <f>BINOMDIST(D74,n,p,TRUE)</f>
        <v>7.9880042293730691E-2</v>
      </c>
      <c r="H74" s="1">
        <v>0.63</v>
      </c>
      <c r="I74" s="1">
        <f>BINOMDIST(y,n,H74,FALSE)</f>
        <v>2.4041833535938459E-3</v>
      </c>
      <c r="J74" s="1">
        <f t="shared" si="0"/>
        <v>-6.0305449950038543</v>
      </c>
    </row>
    <row r="75" spans="1:10">
      <c r="A75" s="6">
        <v>64</v>
      </c>
      <c r="B75" s="6">
        <f t="shared" ca="1" si="1"/>
        <v>0</v>
      </c>
      <c r="C75" s="6">
        <f ca="1">SUM($B$12:B75)</f>
        <v>45</v>
      </c>
      <c r="D75" s="1">
        <v>64</v>
      </c>
      <c r="E75" s="1">
        <f>BINOMDIST(D75,n,p,FALSE)</f>
        <v>3.6198563725326587E-2</v>
      </c>
      <c r="F75" s="1">
        <f>BINOMDIST(D75,n,p,TRUE)</f>
        <v>0.11607860601905728</v>
      </c>
      <c r="H75" s="1">
        <v>0.64</v>
      </c>
      <c r="I75" s="1">
        <f>BINOMDIST(y,n,H75,FALSE)</f>
        <v>1.3426958522489989E-3</v>
      </c>
      <c r="J75" s="1">
        <f t="shared" si="0"/>
        <v>-6.6130758560026202</v>
      </c>
    </row>
    <row r="76" spans="1:10">
      <c r="A76" s="6">
        <v>65</v>
      </c>
      <c r="B76" s="6">
        <f t="shared" ca="1" si="1"/>
        <v>1</v>
      </c>
      <c r="C76" s="6">
        <f ca="1">SUM($B$12:B76)</f>
        <v>46</v>
      </c>
      <c r="D76" s="1">
        <v>65</v>
      </c>
      <c r="E76" s="1">
        <f>BINOMDIST(D76,n,p,FALSE)</f>
        <v>4.6779682352729737E-2</v>
      </c>
      <c r="F76" s="1">
        <f>BINOMDIST(D76,n,p,TRUE)</f>
        <v>0.16285828837178701</v>
      </c>
      <c r="H76" s="1">
        <v>0.65</v>
      </c>
      <c r="I76" s="1">
        <f>BINOMDIST(y,n,H76,FALSE)</f>
        <v>7.1272822769622476E-4</v>
      </c>
      <c r="J76" s="1">
        <f t="shared" ref="J76:J111" si="2">LN(I76)</f>
        <v>-7.2464103775391813</v>
      </c>
    </row>
    <row r="77" spans="1:10">
      <c r="A77" s="6">
        <v>66</v>
      </c>
      <c r="B77" s="6">
        <f t="shared" ref="B77:B111" ca="1" si="3">IF(RAND()&lt;$B$5,1,0)</f>
        <v>1</v>
      </c>
      <c r="C77" s="6">
        <f ca="1">SUM($B$12:B77)</f>
        <v>47</v>
      </c>
      <c r="D77" s="1">
        <v>66</v>
      </c>
      <c r="E77" s="1">
        <f>BINOMDIST(D77,n,p,FALSE)</f>
        <v>5.7883950385953536E-2</v>
      </c>
      <c r="F77" s="1">
        <f>BINOMDIST(D77,n,p,TRUE)</f>
        <v>0.22074223875774054</v>
      </c>
      <c r="H77" s="1">
        <v>0.66</v>
      </c>
      <c r="I77" s="1">
        <f>BINOMDIST(y,n,H77,FALSE)</f>
        <v>3.5891907430059158E-4</v>
      </c>
      <c r="J77" s="1">
        <f t="shared" si="2"/>
        <v>-7.9324136146623623</v>
      </c>
    </row>
    <row r="78" spans="1:10">
      <c r="A78" s="6">
        <v>67</v>
      </c>
      <c r="B78" s="6">
        <f t="shared" ca="1" si="3"/>
        <v>1</v>
      </c>
      <c r="C78" s="6">
        <f ca="1">SUM($B$12:B78)</f>
        <v>48</v>
      </c>
      <c r="D78" s="1">
        <v>67</v>
      </c>
      <c r="E78" s="1">
        <f>BINOMDIST(D78,n,p,FALSE)</f>
        <v>6.8539204934611506E-2</v>
      </c>
      <c r="F78" s="1">
        <f>BINOMDIST(D78,n,p,TRUE)</f>
        <v>0.28928144369235204</v>
      </c>
      <c r="H78" s="1">
        <v>0.67</v>
      </c>
      <c r="I78" s="1">
        <f>BINOMDIST(y,n,H78,FALSE)</f>
        <v>1.7111616511897656E-4</v>
      </c>
      <c r="J78" s="1">
        <f t="shared" si="2"/>
        <v>-8.6731679039194063</v>
      </c>
    </row>
    <row r="79" spans="1:10">
      <c r="A79" s="6">
        <v>68</v>
      </c>
      <c r="B79" s="6">
        <f t="shared" ca="1" si="3"/>
        <v>1</v>
      </c>
      <c r="C79" s="6">
        <f ca="1">SUM($B$12:B79)</f>
        <v>49</v>
      </c>
      <c r="D79" s="1">
        <v>68</v>
      </c>
      <c r="E79" s="1">
        <f>BINOMDIST(D79,n,p,FALSE)</f>
        <v>7.7610570293604172E-2</v>
      </c>
      <c r="F79" s="1">
        <f>BINOMDIST(D79,n,p,TRUE)</f>
        <v>0.36689201398595622</v>
      </c>
      <c r="H79" s="1">
        <v>0.68</v>
      </c>
      <c r="I79" s="1">
        <f>BINOMDIST(y,n,H79,FALSE)</f>
        <v>7.7054580619816289E-5</v>
      </c>
      <c r="J79" s="1">
        <f t="shared" si="2"/>
        <v>-9.4709965480000591</v>
      </c>
    </row>
    <row r="80" spans="1:10">
      <c r="A80" s="6">
        <v>69</v>
      </c>
      <c r="B80" s="6">
        <f t="shared" ca="1" si="3"/>
        <v>1</v>
      </c>
      <c r="C80" s="6">
        <f ca="1">SUM($B$12:B80)</f>
        <v>50</v>
      </c>
      <c r="D80" s="1">
        <v>69</v>
      </c>
      <c r="E80" s="1">
        <f>BINOMDIST(D80,n,p,FALSE)</f>
        <v>8.3984385245252841E-2</v>
      </c>
      <c r="F80" s="1">
        <f>BINOMDIST(D80,n,p,TRUE)</f>
        <v>0.45087639923120904</v>
      </c>
      <c r="H80" s="1">
        <v>0.69</v>
      </c>
      <c r="I80" s="1">
        <f>BINOMDIST(y,n,H80,FALSE)</f>
        <v>3.2688360459675769E-5</v>
      </c>
      <c r="J80" s="1">
        <f t="shared" si="2"/>
        <v>-10.328491492671425</v>
      </c>
    </row>
    <row r="81" spans="1:10">
      <c r="A81" s="6">
        <v>70</v>
      </c>
      <c r="B81" s="6">
        <f t="shared" ca="1" si="3"/>
        <v>1</v>
      </c>
      <c r="C81" s="6">
        <f ca="1">SUM($B$12:B81)</f>
        <v>51</v>
      </c>
      <c r="D81" s="1">
        <v>70</v>
      </c>
      <c r="E81" s="1">
        <f>BINOMDIST(D81,n,p,FALSE)</f>
        <v>8.6783864753427767E-2</v>
      </c>
      <c r="F81" s="1">
        <f>BINOMDIST(D81,n,p,TRUE)</f>
        <v>0.53766026398463684</v>
      </c>
      <c r="H81" s="1">
        <v>0.7</v>
      </c>
      <c r="I81" s="1">
        <f>BINOMDIST(y,n,H81,FALSE)</f>
        <v>1.3026227131445388E-5</v>
      </c>
      <c r="J81" s="1">
        <f t="shared" si="2"/>
        <v>-11.24854576121599</v>
      </c>
    </row>
    <row r="82" spans="1:10">
      <c r="A82" s="6">
        <v>71</v>
      </c>
      <c r="B82" s="6">
        <f t="shared" ca="1" si="3"/>
        <v>1</v>
      </c>
      <c r="C82" s="6">
        <f ca="1">SUM($B$12:B82)</f>
        <v>52</v>
      </c>
      <c r="D82" s="1">
        <v>71</v>
      </c>
      <c r="E82" s="1">
        <f>BINOMDIST(D82,n,p,FALSE)</f>
        <v>8.5561556799154226E-2</v>
      </c>
      <c r="F82" s="1">
        <f>BINOMDIST(D82,n,p,TRUE)</f>
        <v>0.62322182078379107</v>
      </c>
      <c r="H82" s="1">
        <v>0.71</v>
      </c>
      <c r="I82" s="1">
        <f>BINOMDIST(y,n,H82,FALSE)</f>
        <v>4.8603913655542848E-6</v>
      </c>
      <c r="J82" s="1">
        <f t="shared" si="2"/>
        <v>-12.23439159540224</v>
      </c>
    </row>
    <row r="83" spans="1:10">
      <c r="A83" s="6">
        <v>72</v>
      </c>
      <c r="B83" s="6">
        <f t="shared" ca="1" si="3"/>
        <v>1</v>
      </c>
      <c r="C83" s="6">
        <f ca="1">SUM($B$12:B83)</f>
        <v>53</v>
      </c>
      <c r="D83" s="1">
        <v>72</v>
      </c>
      <c r="E83" s="1">
        <f>BINOMDIST(D83,n,p,FALSE)</f>
        <v>8.0412018658464451E-2</v>
      </c>
      <c r="F83" s="1">
        <f>BINOMDIST(D83,n,p,TRUE)</f>
        <v>0.70363383944225555</v>
      </c>
      <c r="H83" s="1">
        <v>0.72</v>
      </c>
      <c r="I83" s="1">
        <f>BINOMDIST(y,n,H83,FALSE)</f>
        <v>1.691921847566099E-6</v>
      </c>
      <c r="J83" s="1">
        <f t="shared" si="2"/>
        <v>-13.289645487228743</v>
      </c>
    </row>
    <row r="84" spans="1:10">
      <c r="A84" s="6">
        <v>73</v>
      </c>
      <c r="B84" s="6">
        <f t="shared" ca="1" si="3"/>
        <v>0</v>
      </c>
      <c r="C84" s="6">
        <f ca="1">SUM($B$12:B84)</f>
        <v>53</v>
      </c>
      <c r="D84" s="1">
        <v>73</v>
      </c>
      <c r="E84" s="1">
        <f>BINOMDIST(D84,n,p,FALSE)</f>
        <v>7.1966920808488738E-2</v>
      </c>
      <c r="F84" s="1">
        <f>BINOMDIST(D84,n,p,TRUE)</f>
        <v>0.77560076025074431</v>
      </c>
      <c r="H84" s="1">
        <v>0.73</v>
      </c>
      <c r="I84" s="1">
        <f>BINOMDIST(y,n,H84,FALSE)</f>
        <v>5.4724918535754864E-7</v>
      </c>
      <c r="J84" s="1">
        <f t="shared" si="2"/>
        <v>-14.418361589155696</v>
      </c>
    </row>
    <row r="85" spans="1:10">
      <c r="A85" s="6">
        <v>74</v>
      </c>
      <c r="B85" s="6">
        <f t="shared" ca="1" si="3"/>
        <v>1</v>
      </c>
      <c r="C85" s="6">
        <f ca="1">SUM($B$12:B85)</f>
        <v>54</v>
      </c>
      <c r="D85" s="1">
        <v>74</v>
      </c>
      <c r="E85" s="1">
        <f>BINOMDIST(D85,n,p,FALSE)</f>
        <v>6.1269135282902634E-2</v>
      </c>
      <c r="F85" s="1">
        <f>BINOMDIST(D85,n,p,TRUE)</f>
        <v>0.83686989553364699</v>
      </c>
      <c r="H85" s="1">
        <v>0.74</v>
      </c>
      <c r="I85" s="1">
        <f>BINOMDIST(y,n,H85,FALSE)</f>
        <v>1.637220955988108E-7</v>
      </c>
      <c r="J85" s="1">
        <f t="shared" si="2"/>
        <v>-15.625095385509118</v>
      </c>
    </row>
    <row r="86" spans="1:10">
      <c r="A86" s="6">
        <v>75</v>
      </c>
      <c r="B86" s="6">
        <f t="shared" ca="1" si="3"/>
        <v>1</v>
      </c>
      <c r="C86" s="6">
        <f ca="1">SUM($B$12:B86)</f>
        <v>55</v>
      </c>
      <c r="D86" s="1">
        <v>75</v>
      </c>
      <c r="E86" s="1">
        <f>BINOMDIST(D86,n,p,FALSE)</f>
        <v>4.9559922762169986E-2</v>
      </c>
      <c r="F86" s="1">
        <f>BINOMDIST(D86,n,p,TRUE)</f>
        <v>0.88642981829581702</v>
      </c>
      <c r="H86" s="1">
        <v>0.75</v>
      </c>
      <c r="I86" s="1">
        <f>BINOMDIST(y,n,H86,FALSE)</f>
        <v>4.5073108750863795E-8</v>
      </c>
      <c r="J86" s="1">
        <f t="shared" si="2"/>
        <v>-16.914980026566152</v>
      </c>
    </row>
    <row r="87" spans="1:10">
      <c r="A87" s="6">
        <v>76</v>
      </c>
      <c r="B87" s="6">
        <f t="shared" ca="1" si="3"/>
        <v>1</v>
      </c>
      <c r="C87" s="6">
        <f ca="1">SUM($B$12:B87)</f>
        <v>56</v>
      </c>
      <c r="D87" s="1">
        <v>76</v>
      </c>
      <c r="E87" s="1">
        <f>BINOMDIST(D87,n,p,FALSE)</f>
        <v>3.8039414400788403E-2</v>
      </c>
      <c r="F87" s="1">
        <f>BINOMDIST(D87,n,p,TRUE)</f>
        <v>0.92446923269660541</v>
      </c>
      <c r="H87" s="1">
        <v>0.76</v>
      </c>
      <c r="I87" s="1">
        <f>BINOMDIST(y,n,H87,FALSE)</f>
        <v>1.1352607144021945E-8</v>
      </c>
      <c r="J87" s="1">
        <f t="shared" si="2"/>
        <v>-18.293818415077883</v>
      </c>
    </row>
    <row r="88" spans="1:10">
      <c r="A88" s="6">
        <v>77</v>
      </c>
      <c r="B88" s="6">
        <f t="shared" ca="1" si="3"/>
        <v>1</v>
      </c>
      <c r="C88" s="6">
        <f ca="1">SUM($B$12:B88)</f>
        <v>57</v>
      </c>
      <c r="D88" s="1">
        <v>77</v>
      </c>
      <c r="E88" s="1">
        <f>BINOMDIST(D88,n,p,FALSE)</f>
        <v>2.7665028655118846E-2</v>
      </c>
      <c r="F88" s="1">
        <f>BINOMDIST(D88,n,p,TRUE)</f>
        <v>0.9521342613517243</v>
      </c>
      <c r="H88" s="1">
        <v>0.77</v>
      </c>
      <c r="I88" s="1">
        <f>BINOMDIST(y,n,H88,FALSE)</f>
        <v>2.598854521504349E-9</v>
      </c>
      <c r="J88" s="1">
        <f t="shared" si="2"/>
        <v>-19.768195057650033</v>
      </c>
    </row>
    <row r="89" spans="1:10">
      <c r="A89" s="6">
        <v>78</v>
      </c>
      <c r="B89" s="6">
        <f t="shared" ca="1" si="3"/>
        <v>1</v>
      </c>
      <c r="C89" s="6">
        <f ca="1">SUM($B$12:B89)</f>
        <v>58</v>
      </c>
      <c r="D89" s="1">
        <v>78</v>
      </c>
      <c r="E89" s="1">
        <f>BINOMDIST(D89,n,p,FALSE)</f>
        <v>1.9034485527667195E-2</v>
      </c>
      <c r="F89" s="1">
        <f>BINOMDIST(D89,n,p,TRUE)</f>
        <v>0.97116874687939148</v>
      </c>
      <c r="H89" s="1">
        <v>0.78</v>
      </c>
      <c r="I89" s="1">
        <f>BINOMDIST(y,n,H89,FALSE)</f>
        <v>5.3668330478361316E-10</v>
      </c>
      <c r="J89" s="1">
        <f t="shared" si="2"/>
        <v>-21.34561294439634</v>
      </c>
    </row>
    <row r="90" spans="1:10">
      <c r="A90" s="6">
        <v>79</v>
      </c>
      <c r="B90" s="6">
        <f t="shared" ca="1" si="3"/>
        <v>1</v>
      </c>
      <c r="C90" s="6">
        <f ca="1">SUM($B$12:B90)</f>
        <v>59</v>
      </c>
      <c r="D90" s="1">
        <v>79</v>
      </c>
      <c r="E90" s="1">
        <f>BINOMDIST(D90,n,p,FALSE)</f>
        <v>1.2368399878737345E-2</v>
      </c>
      <c r="F90" s="1">
        <f>BINOMDIST(D90,n,p,TRUE)</f>
        <v>0.98353714675812887</v>
      </c>
      <c r="H90" s="1">
        <v>0.79</v>
      </c>
      <c r="I90" s="1">
        <f>BINOMDIST(y,n,H90,FALSE)</f>
        <v>9.9122720022759974E-11</v>
      </c>
      <c r="J90" s="1">
        <f t="shared" si="2"/>
        <v>-23.034662437269489</v>
      </c>
    </row>
    <row r="91" spans="1:10">
      <c r="A91" s="6">
        <v>80</v>
      </c>
      <c r="B91" s="6">
        <f t="shared" ca="1" si="3"/>
        <v>0</v>
      </c>
      <c r="C91" s="6">
        <f ca="1">SUM($B$12:B91)</f>
        <v>59</v>
      </c>
      <c r="D91" s="1">
        <v>80</v>
      </c>
      <c r="E91" s="1">
        <f>BINOMDIST(D91,n,p,FALSE)</f>
        <v>7.5756449257266276E-3</v>
      </c>
      <c r="F91" s="1">
        <f>BINOMDIST(D91,n,p,TRUE)</f>
        <v>0.99111279168385547</v>
      </c>
      <c r="H91" s="1">
        <v>0.8</v>
      </c>
      <c r="I91" s="1">
        <f>BINOMDIST(y,n,H91,FALSE)</f>
        <v>1.6212613988670726E-11</v>
      </c>
      <c r="J91" s="1">
        <f t="shared" si="2"/>
        <v>-24.845231535398092</v>
      </c>
    </row>
    <row r="92" spans="1:10">
      <c r="A92" s="6">
        <v>81</v>
      </c>
      <c r="B92" s="6">
        <f t="shared" ca="1" si="3"/>
        <v>1</v>
      </c>
      <c r="C92" s="6">
        <f ca="1">SUM($B$12:B92)</f>
        <v>60</v>
      </c>
      <c r="D92" s="1">
        <v>81</v>
      </c>
      <c r="E92" s="1">
        <f>BINOMDIST(D92,n,p,FALSE)</f>
        <v>4.3645690930112294E-3</v>
      </c>
      <c r="F92" s="1">
        <f>BINOMDIST(D92,n,p,TRUE)</f>
        <v>0.99547736077686666</v>
      </c>
      <c r="H92" s="1">
        <v>0.81</v>
      </c>
      <c r="I92" s="1">
        <f>BINOMDIST(y,n,H92,FALSE)</f>
        <v>2.3215866692555539E-12</v>
      </c>
      <c r="J92" s="1">
        <f t="shared" si="2"/>
        <v>-26.788770254847751</v>
      </c>
    </row>
    <row r="93" spans="1:10">
      <c r="A93" s="6">
        <v>82</v>
      </c>
      <c r="B93" s="6">
        <f t="shared" ca="1" si="3"/>
        <v>0</v>
      </c>
      <c r="C93" s="6">
        <f ca="1">SUM($B$12:B93)</f>
        <v>60</v>
      </c>
      <c r="D93" s="1">
        <v>82</v>
      </c>
      <c r="E93" s="1">
        <f>BINOMDIST(D93,n,p,FALSE)</f>
        <v>2.3597060543516005E-3</v>
      </c>
      <c r="F93" s="1">
        <f>BINOMDIST(D93,n,p,TRUE)</f>
        <v>0.99783706683121831</v>
      </c>
      <c r="H93" s="1">
        <v>0.82</v>
      </c>
      <c r="I93" s="1">
        <f>BINOMDIST(y,n,H93,FALSE)</f>
        <v>2.8719163368884075E-13</v>
      </c>
      <c r="J93" s="1">
        <f t="shared" si="2"/>
        <v>-28.878626688770808</v>
      </c>
    </row>
    <row r="94" spans="1:10">
      <c r="A94" s="6">
        <v>83</v>
      </c>
      <c r="B94" s="6">
        <f t="shared" ca="1" si="3"/>
        <v>0</v>
      </c>
      <c r="C94" s="6">
        <f ca="1">SUM($B$12:B94)</f>
        <v>60</v>
      </c>
      <c r="D94" s="1">
        <v>83</v>
      </c>
      <c r="E94" s="1">
        <f>BINOMDIST(D94,n,p,FALSE)</f>
        <v>1.1940681238887581E-3</v>
      </c>
      <c r="F94" s="1">
        <f>BINOMDIST(D94,n,p,TRUE)</f>
        <v>0.99903113495510709</v>
      </c>
      <c r="H94" s="1">
        <v>0.83</v>
      </c>
      <c r="I94" s="1">
        <f>BINOMDIST(y,n,H94,FALSE)</f>
        <v>3.0213747642793021E-14</v>
      </c>
      <c r="J94" s="1">
        <f t="shared" si="2"/>
        <v>-31.130479354150999</v>
      </c>
    </row>
    <row r="95" spans="1:10">
      <c r="A95" s="6">
        <v>84</v>
      </c>
      <c r="B95" s="6">
        <f t="shared" ca="1" si="3"/>
        <v>1</v>
      </c>
      <c r="C95" s="6">
        <f ca="1">SUM($B$12:B95)</f>
        <v>61</v>
      </c>
      <c r="D95" s="1">
        <v>84</v>
      </c>
      <c r="E95" s="1">
        <f>BINOMDIST(D95,n,p,FALSE)</f>
        <v>5.6386550294747E-4</v>
      </c>
      <c r="F95" s="1">
        <f>BINOMDIST(D95,n,p,TRUE)</f>
        <v>0.99959500045805461</v>
      </c>
      <c r="H95" s="1">
        <v>0.84</v>
      </c>
      <c r="I95" s="1">
        <f>BINOMDIST(y,n,H95,FALSE)</f>
        <v>2.653489330265866E-15</v>
      </c>
      <c r="J95" s="1">
        <f t="shared" si="2"/>
        <v>-33.562900892636968</v>
      </c>
    </row>
    <row r="96" spans="1:10">
      <c r="A96" s="6">
        <v>85</v>
      </c>
      <c r="B96" s="6">
        <f t="shared" ca="1" si="3"/>
        <v>1</v>
      </c>
      <c r="C96" s="6">
        <f ca="1">SUM($B$12:B96)</f>
        <v>62</v>
      </c>
      <c r="D96" s="1">
        <v>85</v>
      </c>
      <c r="E96" s="1">
        <f>BINOMDIST(D96,n,p,FALSE)</f>
        <v>2.4765857384359471E-4</v>
      </c>
      <c r="F96" s="1">
        <f>BINOMDIST(D96,n,p,TRUE)</f>
        <v>0.99984265903189817</v>
      </c>
      <c r="H96" s="1">
        <v>0.85</v>
      </c>
      <c r="I96" s="1">
        <f>BINOMDIST(y,n,H96,FALSE)</f>
        <v>1.9026685879668785E-16</v>
      </c>
      <c r="J96" s="1">
        <f t="shared" si="2"/>
        <v>-36.198104067165374</v>
      </c>
    </row>
    <row r="97" spans="1:10">
      <c r="A97" s="6">
        <v>86</v>
      </c>
      <c r="B97" s="6">
        <f t="shared" ca="1" si="3"/>
        <v>0</v>
      </c>
      <c r="C97" s="6">
        <f ca="1">SUM($B$12:B97)</f>
        <v>62</v>
      </c>
      <c r="D97" s="1">
        <v>86</v>
      </c>
      <c r="E97" s="1">
        <f>BINOMDIST(D97,n,p,FALSE)</f>
        <v>1.0079128005262549E-4</v>
      </c>
      <c r="F97" s="1">
        <f>BINOMDIST(D97,n,p,TRUE)</f>
        <v>0.99994345031195075</v>
      </c>
      <c r="H97" s="1">
        <v>0.86</v>
      </c>
      <c r="I97" s="1">
        <f>BINOMDIST(y,n,H97,FALSE)</f>
        <v>1.084371902370452E-17</v>
      </c>
      <c r="J97" s="1">
        <f t="shared" si="2"/>
        <v>-39.062945653353388</v>
      </c>
    </row>
    <row r="98" spans="1:10">
      <c r="A98" s="6">
        <v>87</v>
      </c>
      <c r="B98" s="6">
        <f t="shared" ca="1" si="3"/>
        <v>1</v>
      </c>
      <c r="C98" s="6">
        <f ca="1">SUM($B$12:B98)</f>
        <v>63</v>
      </c>
      <c r="D98" s="1">
        <v>87</v>
      </c>
      <c r="E98" s="1">
        <f>BINOMDIST(D98,n,p,FALSE)</f>
        <v>3.7845001705583524E-5</v>
      </c>
      <c r="F98" s="1">
        <f>BINOMDIST(D98,n,p,TRUE)</f>
        <v>0.99998129531365632</v>
      </c>
      <c r="H98" s="1">
        <v>0.87</v>
      </c>
      <c r="I98" s="1">
        <f>BINOMDIST(y,n,H98,FALSE)</f>
        <v>4.7531788505288893E-19</v>
      </c>
      <c r="J98" s="1">
        <f t="shared" si="2"/>
        <v>-42.190303140985691</v>
      </c>
    </row>
    <row r="99" spans="1:10">
      <c r="A99" s="6">
        <v>88</v>
      </c>
      <c r="B99" s="6">
        <f t="shared" ca="1" si="3"/>
        <v>0</v>
      </c>
      <c r="C99" s="6">
        <f ca="1">SUM($B$12:B99)</f>
        <v>63</v>
      </c>
      <c r="D99" s="1">
        <v>88</v>
      </c>
      <c r="E99" s="1">
        <f>BINOMDIST(D99,n,p,FALSE)</f>
        <v>1.3045057406091304E-5</v>
      </c>
      <c r="F99" s="1">
        <f>BINOMDIST(D99,n,p,TRUE)</f>
        <v>0.99999434037106238</v>
      </c>
      <c r="H99" s="1">
        <v>0.88</v>
      </c>
      <c r="I99" s="1">
        <f>BINOMDIST(y,n,H99,FALSE)</f>
        <v>1.5383310983102046E-20</v>
      </c>
      <c r="J99" s="1">
        <f t="shared" si="2"/>
        <v>-45.621003733481373</v>
      </c>
    </row>
    <row r="100" spans="1:10">
      <c r="A100" s="6">
        <v>89</v>
      </c>
      <c r="B100" s="6">
        <f t="shared" ca="1" si="3"/>
        <v>1</v>
      </c>
      <c r="C100" s="6">
        <f ca="1">SUM($B$12:B100)</f>
        <v>64</v>
      </c>
      <c r="D100" s="1">
        <v>89</v>
      </c>
      <c r="E100" s="1">
        <f>BINOMDIST(D100,n,p,FALSE)</f>
        <v>4.1040630041635606E-6</v>
      </c>
      <c r="F100" s="1">
        <f>BINOMDIST(D100,n,p,TRUE)</f>
        <v>0.9999984444340666</v>
      </c>
      <c r="H100" s="1">
        <v>0.89</v>
      </c>
      <c r="I100" s="1">
        <f>BINOMDIST(y,n,H100,FALSE)</f>
        <v>3.4913107040280624E-22</v>
      </c>
      <c r="J100" s="1">
        <f t="shared" si="2"/>
        <v>-49.406594820266207</v>
      </c>
    </row>
    <row r="101" spans="1:10">
      <c r="A101" s="6">
        <v>90</v>
      </c>
      <c r="B101" s="6">
        <f t="shared" ca="1" si="3"/>
        <v>1</v>
      </c>
      <c r="C101" s="6">
        <f ca="1">SUM($B$12:B101)</f>
        <v>65</v>
      </c>
      <c r="D101" s="1">
        <v>90</v>
      </c>
      <c r="E101" s="1">
        <f>BINOMDIST(D101,n,p,FALSE)</f>
        <v>1.1704179678540535E-6</v>
      </c>
      <c r="F101" s="1">
        <f>BINOMDIST(D101,n,p,TRUE)</f>
        <v>0.99999961485203448</v>
      </c>
      <c r="H101" s="1">
        <v>0.9</v>
      </c>
      <c r="I101" s="1">
        <f>BINOMDIST(y,n,H101,FALSE)</f>
        <v>5.1997131015211738E-24</v>
      </c>
      <c r="J101" s="1">
        <f t="shared" si="2"/>
        <v>-53.613438780576182</v>
      </c>
    </row>
    <row r="102" spans="1:10">
      <c r="A102" s="6">
        <v>91</v>
      </c>
      <c r="B102" s="6">
        <f t="shared" ca="1" si="3"/>
        <v>0</v>
      </c>
      <c r="C102" s="6">
        <f ca="1">SUM($B$12:B102)</f>
        <v>65</v>
      </c>
      <c r="D102" s="1">
        <v>91</v>
      </c>
      <c r="E102" s="1">
        <f>BINOMDIST(D102,n,p,FALSE)</f>
        <v>3.001071712446281E-7</v>
      </c>
      <c r="F102" s="1">
        <f>BINOMDIST(D102,n,p,TRUE)</f>
        <v>0.9999999149592057</v>
      </c>
      <c r="H102" s="1">
        <v>0.91</v>
      </c>
      <c r="I102" s="1">
        <f>BINOMDIST(y,n,H102,FALSE)</f>
        <v>4.656386246481393E-26</v>
      </c>
      <c r="J102" s="1">
        <f t="shared" si="2"/>
        <v>-58.328972754138256</v>
      </c>
    </row>
    <row r="103" spans="1:10">
      <c r="A103" s="6">
        <v>92</v>
      </c>
      <c r="B103" s="6">
        <f t="shared" ca="1" si="3"/>
        <v>1</v>
      </c>
      <c r="C103" s="6">
        <f ca="1">SUM($B$12:B103)</f>
        <v>66</v>
      </c>
      <c r="D103" s="1">
        <v>92</v>
      </c>
      <c r="E103" s="1">
        <f>BINOMDIST(D103,n,p,FALSE)</f>
        <v>6.850272387105622E-8</v>
      </c>
      <c r="F103" s="1">
        <f>BINOMDIST(D103,n,p,TRUE)</f>
        <v>0.99999998346192953</v>
      </c>
      <c r="H103" s="1">
        <v>0.92</v>
      </c>
      <c r="I103" s="1">
        <f>BINOMDIST(y,n,H103,FALSE)</f>
        <v>2.2271251725205813E-28</v>
      </c>
      <c r="J103" s="1">
        <f t="shared" si="2"/>
        <v>-63.671671010347929</v>
      </c>
    </row>
    <row r="104" spans="1:10">
      <c r="A104" s="6">
        <v>93</v>
      </c>
      <c r="B104" s="6">
        <f t="shared" ca="1" si="3"/>
        <v>0</v>
      </c>
      <c r="C104" s="6">
        <f ca="1">SUM($B$12:B104)</f>
        <v>66</v>
      </c>
      <c r="D104" s="1">
        <v>93</v>
      </c>
      <c r="E104" s="1">
        <f>BINOMDIST(D104,n,p,FALSE)</f>
        <v>1.3749650669459369E-8</v>
      </c>
      <c r="F104" s="1">
        <f>BINOMDIST(D104,n,p,TRUE)</f>
        <v>0.99999999721158017</v>
      </c>
      <c r="H104" s="1">
        <v>0.93</v>
      </c>
      <c r="I104" s="1">
        <f>BINOMDIST(y,n,H104,FALSE)</f>
        <v>4.8184054144620236E-31</v>
      </c>
      <c r="J104" s="1">
        <f t="shared" si="2"/>
        <v>-69.807694836363282</v>
      </c>
    </row>
    <row r="105" spans="1:10">
      <c r="A105" s="6">
        <v>94</v>
      </c>
      <c r="B105" s="6">
        <f t="shared" ca="1" si="3"/>
        <v>1</v>
      </c>
      <c r="C105" s="6">
        <f ca="1">SUM($B$12:B105)</f>
        <v>67</v>
      </c>
      <c r="D105" s="1">
        <v>94</v>
      </c>
      <c r="E105" s="1">
        <f>BINOMDIST(D105,n,p,FALSE)</f>
        <v>2.3891236978847776E-9</v>
      </c>
      <c r="F105" s="1">
        <f>BINOMDIST(D105,n,p,TRUE)</f>
        <v>0.99999999960070385</v>
      </c>
      <c r="H105" s="1">
        <v>0.94</v>
      </c>
      <c r="I105" s="1">
        <f>BINOMDIST(y,n,H105,FALSE)</f>
        <v>3.6966566014505912E-34</v>
      </c>
      <c r="J105" s="1">
        <f t="shared" si="2"/>
        <v>-76.980464371888715</v>
      </c>
    </row>
    <row r="106" spans="1:10">
      <c r="A106" s="6">
        <v>95</v>
      </c>
      <c r="B106" s="6">
        <f t="shared" ca="1" si="3"/>
        <v>0</v>
      </c>
      <c r="C106" s="6">
        <f ca="1">SUM($B$12:B106)</f>
        <v>67</v>
      </c>
      <c r="D106" s="1">
        <v>95</v>
      </c>
      <c r="E106" s="1">
        <f>BINOMDIST(D106,n,p,FALSE)</f>
        <v>3.520813870567056E-10</v>
      </c>
      <c r="F106" s="1">
        <f>BINOMDIST(D106,n,p,TRUE)</f>
        <v>0.99999999995278521</v>
      </c>
      <c r="H106" s="1">
        <v>0.95</v>
      </c>
      <c r="I106" s="1">
        <f>BINOMDIST(y,n,H106,FALSE)</f>
        <v>6.895001913148064E-38</v>
      </c>
      <c r="J106" s="1">
        <f t="shared" si="2"/>
        <v>-85.567436745059609</v>
      </c>
    </row>
    <row r="107" spans="1:10">
      <c r="A107" s="6">
        <v>96</v>
      </c>
      <c r="B107" s="6">
        <f t="shared" ca="1" si="3"/>
        <v>1</v>
      </c>
      <c r="C107" s="6">
        <f ca="1">SUM($B$12:B107)</f>
        <v>68</v>
      </c>
      <c r="D107" s="1">
        <v>96</v>
      </c>
      <c r="E107" s="1">
        <f>BINOMDIST(D107,n,p,FALSE)</f>
        <v>4.2787668565918963E-11</v>
      </c>
      <c r="F107" s="1">
        <f>BINOMDIST(D107,n,p,TRUE)</f>
        <v>0.99999999999557287</v>
      </c>
      <c r="H107" s="1">
        <v>0.96</v>
      </c>
      <c r="I107" s="1">
        <f>BINOMDIST(y,n,H107,FALSE)</f>
        <v>1.6611740116764177E-42</v>
      </c>
      <c r="J107" s="1">
        <f t="shared" si="2"/>
        <v>-96.201049317405307</v>
      </c>
    </row>
    <row r="108" spans="1:10">
      <c r="A108" s="6">
        <v>97</v>
      </c>
      <c r="B108" s="6">
        <f t="shared" ca="1" si="3"/>
        <v>1</v>
      </c>
      <c r="C108" s="6">
        <f ca="1">SUM($B$12:B108)</f>
        <v>69</v>
      </c>
      <c r="D108" s="1">
        <v>97</v>
      </c>
      <c r="E108" s="1">
        <f>BINOMDIST(D108,n,p,FALSE)</f>
        <v>4.1170265286794766E-12</v>
      </c>
      <c r="F108" s="1">
        <f>BINOMDIST(D108,n,p,TRUE)</f>
        <v>0.99999999999968991</v>
      </c>
      <c r="H108" s="1">
        <v>0.97</v>
      </c>
      <c r="I108" s="1">
        <f>BINOMDIST(y,n,H108,FALSE)</f>
        <v>1.5794408239361151E-48</v>
      </c>
      <c r="J108" s="1">
        <f t="shared" si="2"/>
        <v>-110.06701358821705</v>
      </c>
    </row>
    <row r="109" spans="1:10">
      <c r="A109" s="6">
        <v>98</v>
      </c>
      <c r="B109" s="6">
        <f t="shared" ca="1" si="3"/>
        <v>0</v>
      </c>
      <c r="C109" s="6">
        <f ca="1">SUM($B$12:B109)</f>
        <v>69</v>
      </c>
      <c r="D109" s="1">
        <v>98</v>
      </c>
      <c r="E109" s="1">
        <f>BINOMDIST(D109,n,p,FALSE)</f>
        <v>2.940733234771067E-13</v>
      </c>
      <c r="F109" s="1">
        <f>BINOMDIST(D109,n,p,TRUE)</f>
        <v>0.99999999999998401</v>
      </c>
      <c r="H109" s="1">
        <v>0.98</v>
      </c>
      <c r="I109" s="1">
        <f>BINOMDIST(y,n,H109,FALSE)</f>
        <v>4.1367328739110942E-57</v>
      </c>
      <c r="J109" s="1">
        <f t="shared" si="2"/>
        <v>-129.8274439852658</v>
      </c>
    </row>
    <row r="110" spans="1:10">
      <c r="A110" s="6">
        <v>99</v>
      </c>
      <c r="B110" s="6">
        <f t="shared" ca="1" si="3"/>
        <v>0</v>
      </c>
      <c r="C110" s="6">
        <f ca="1">SUM($B$12:B110)</f>
        <v>69</v>
      </c>
      <c r="D110" s="1">
        <v>99</v>
      </c>
      <c r="E110" s="1">
        <f>BINOMDIST(D110,n,p,FALSE)</f>
        <v>1.3862042184106002E-14</v>
      </c>
      <c r="F110" s="1">
        <f>BINOMDIST(D110,n,p,TRUE)</f>
        <v>0.99999999999999789</v>
      </c>
      <c r="H110" s="1">
        <v>0.99</v>
      </c>
      <c r="I110" s="1">
        <f>BINOMDIST(y,n,H110,FALSE)</f>
        <v>6.1039875571730946E-72</v>
      </c>
      <c r="J110" s="1">
        <f t="shared" si="2"/>
        <v>-163.97718444006219</v>
      </c>
    </row>
    <row r="111" spans="1:10">
      <c r="A111" s="6">
        <v>100</v>
      </c>
      <c r="B111" s="6">
        <f t="shared" ca="1" si="3"/>
        <v>1</v>
      </c>
      <c r="C111" s="6">
        <f ca="1">SUM($B$12:B111)</f>
        <v>70</v>
      </c>
      <c r="D111" s="1">
        <v>100</v>
      </c>
      <c r="E111" s="1">
        <f>BINOMDIST(D111,n,p,FALSE)</f>
        <v>3.2344765096247473E-16</v>
      </c>
      <c r="F111" s="1">
        <f>BINOMDIST(D111,n,p,TRUE)</f>
        <v>0.99999999999999822</v>
      </c>
      <c r="H111" s="1">
        <v>1</v>
      </c>
      <c r="I111" s="1">
        <f>BINOMDIST(y,n,H111,FALSE)</f>
        <v>0</v>
      </c>
      <c r="J111" s="1" t="e">
        <f t="shared" si="2"/>
        <v>#NUM!</v>
      </c>
    </row>
  </sheetData>
  <pageMargins left="0.7" right="0.7" top="0.75" bottom="0.75" header="0.3" footer="0.3"/>
  <drawing r:id="rId1"/>
  <legacyDrawing r:id="rId2"/>
  <oleObjects>
    <oleObject progId="Equation.3" shapeId="1025" r:id="rId3"/>
    <oleObject progId="Equation.3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n</vt:lpstr>
      <vt:lpstr>p</vt:lpstr>
      <vt:lpstr>y</vt:lpstr>
      <vt:lpstr>y_</vt:lpstr>
    </vt:vector>
  </TitlesOfParts>
  <Company>University of Vermont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tdonovan</dc:creator>
  <cp:lastModifiedBy>tdonovan</cp:lastModifiedBy>
  <dcterms:created xsi:type="dcterms:W3CDTF">2010-07-11T12:22:16Z</dcterms:created>
  <dcterms:modified xsi:type="dcterms:W3CDTF">2010-07-11T15:08:31Z</dcterms:modified>
</cp:coreProperties>
</file>