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lherric\Google Drive\Work\"/>
    </mc:Choice>
  </mc:AlternateContent>
  <bookViews>
    <workbookView xWindow="0" yWindow="0" windowWidth="28800" windowHeight="12300" activeTab="1"/>
  </bookViews>
  <sheets>
    <sheet name="Instructions" sheetId="14" r:id="rId1"/>
    <sheet name="Elderberry Financial Analysis" sheetId="12" r:id="rId2"/>
    <sheet name="Elderberry Value Add" sheetId="7" r:id="rId3"/>
  </sheets>
  <definedNames>
    <definedName name="_xlnm.Print_Area" localSheetId="1">'Elderberry Financial Analysis'!$A$2:$D$81</definedName>
    <definedName name="_xlnm.Print_Area" localSheetId="2">'Elderberry Value Add'!#REF!</definedName>
  </definedNames>
  <calcPr calcId="162913"/>
</workbook>
</file>

<file path=xl/calcChain.xml><?xml version="1.0" encoding="utf-8"?>
<calcChain xmlns="http://schemas.openxmlformats.org/spreadsheetml/2006/main">
  <c r="B22" i="7" l="1"/>
  <c r="B29" i="7" l="1"/>
  <c r="D73" i="12"/>
  <c r="D48" i="12"/>
  <c r="D47" i="12"/>
  <c r="D46" i="12"/>
  <c r="D45" i="12"/>
  <c r="D20" i="12"/>
  <c r="D19" i="12"/>
  <c r="D37" i="12"/>
  <c r="D35" i="12"/>
  <c r="D34" i="12"/>
  <c r="D33" i="12"/>
  <c r="D32" i="12"/>
  <c r="D31" i="12"/>
  <c r="D30" i="12"/>
  <c r="D29" i="12"/>
  <c r="D28" i="12"/>
  <c r="D27" i="12"/>
  <c r="D26" i="12"/>
  <c r="D25" i="12"/>
  <c r="D24" i="12"/>
  <c r="D23" i="12"/>
  <c r="D22" i="12"/>
  <c r="D21" i="12"/>
  <c r="B15" i="12" l="1"/>
  <c r="B42" i="12" l="1"/>
  <c r="D42" i="12" s="1"/>
  <c r="D36" i="12"/>
  <c r="D74" i="12"/>
  <c r="D72" i="12"/>
  <c r="D71" i="12"/>
  <c r="D70" i="12"/>
  <c r="D69" i="12"/>
  <c r="D68" i="12"/>
  <c r="D67" i="12"/>
  <c r="D66" i="12"/>
  <c r="D65" i="12"/>
  <c r="D64" i="12"/>
  <c r="D63" i="12"/>
  <c r="D62" i="12"/>
  <c r="D61" i="12"/>
  <c r="D60" i="12"/>
  <c r="D59" i="12"/>
  <c r="D58" i="12"/>
  <c r="D57" i="12"/>
  <c r="D56" i="12"/>
  <c r="D55" i="12"/>
  <c r="D54" i="12"/>
  <c r="D53" i="12"/>
  <c r="D52" i="12"/>
  <c r="D51" i="12"/>
  <c r="D50" i="12"/>
  <c r="D49" i="12"/>
  <c r="D44" i="12"/>
  <c r="D43" i="12"/>
  <c r="D13" i="7"/>
  <c r="D10" i="7"/>
  <c r="D12" i="7"/>
  <c r="D8" i="7"/>
  <c r="D38" i="12"/>
  <c r="D7" i="7"/>
  <c r="D16" i="7"/>
  <c r="D14" i="7"/>
  <c r="D11" i="7"/>
  <c r="D15" i="7"/>
  <c r="D9" i="7"/>
  <c r="D6" i="7"/>
  <c r="D75" i="12" l="1"/>
  <c r="B83" i="12" s="1"/>
  <c r="B84" i="12" s="1"/>
  <c r="D39" i="12"/>
  <c r="D17" i="7"/>
  <c r="B23" i="7" s="1"/>
  <c r="B30" i="7" l="1"/>
  <c r="B34" i="7" s="1"/>
  <c r="B25" i="7"/>
  <c r="B24" i="7"/>
  <c r="B79" i="12"/>
  <c r="B33" i="7" s="1"/>
  <c r="B35" i="7" s="1"/>
  <c r="B77" i="12"/>
  <c r="B81" i="12" l="1"/>
</calcChain>
</file>

<file path=xl/sharedStrings.xml><?xml version="1.0" encoding="utf-8"?>
<sst xmlns="http://schemas.openxmlformats.org/spreadsheetml/2006/main" count="128" uniqueCount="120">
  <si>
    <t>Pruning</t>
  </si>
  <si>
    <t>Harvesting</t>
  </si>
  <si>
    <t>labor</t>
  </si>
  <si>
    <t>Mowing</t>
  </si>
  <si>
    <t>Labor</t>
  </si>
  <si>
    <t>Establishment</t>
  </si>
  <si>
    <t>Units</t>
  </si>
  <si>
    <t>$/Unit</t>
  </si>
  <si>
    <t>Total</t>
  </si>
  <si>
    <t>Drip Irrigation</t>
  </si>
  <si>
    <t>Planting Labor</t>
  </si>
  <si>
    <t>Soil Samples</t>
  </si>
  <si>
    <t>Annual Operating Expense</t>
  </si>
  <si>
    <t>Supplies</t>
  </si>
  <si>
    <t>Bags</t>
  </si>
  <si>
    <t>Utilities</t>
  </si>
  <si>
    <t>Fuel, Oil, Gas</t>
  </si>
  <si>
    <t>Property Tax</t>
  </si>
  <si>
    <t>Total Annual Operating Expense</t>
  </si>
  <si>
    <t>jars, caps, labels, tamper-proof seals</t>
  </si>
  <si>
    <t>sales and marketing materials and outreach</t>
  </si>
  <si>
    <t>Total Value Added Expense</t>
  </si>
  <si>
    <t>Labels</t>
  </si>
  <si>
    <t>25 lb (5 gal) FDA approved Food Grade Buckets*</t>
  </si>
  <si>
    <t>25 lb (5 gal) FDA approved Food Grade Bucket Lids*</t>
  </si>
  <si>
    <t>Sanitizer</t>
  </si>
  <si>
    <t>White Clover/Buckwheat or Grass Seed Mix</t>
  </si>
  <si>
    <t>Fresh Berry Washer and De-stemmer</t>
  </si>
  <si>
    <t>Manure (Tons)</t>
  </si>
  <si>
    <t>Wood Ash (Tons)</t>
  </si>
  <si>
    <t>Shipping/Transportation Cost for Plants</t>
  </si>
  <si>
    <t>Rent for Washing, Drying, Freezing, Packing Facility</t>
  </si>
  <si>
    <t>other ingredients (sugar, apple juice, etc)</t>
  </si>
  <si>
    <t>shipping and distribution</t>
  </si>
  <si>
    <t>liability insurance</t>
  </si>
  <si>
    <t>Wood Chip Mulch (yards)</t>
  </si>
  <si>
    <t>Wood Chip Mulch Delivery Fee (flat fee)</t>
  </si>
  <si>
    <t>Distribution (car/travel, shipping)</t>
  </si>
  <si>
    <t>Processing (de-stemming, washing, packing, freezing)</t>
  </si>
  <si>
    <t>Crop Insurance</t>
  </si>
  <si>
    <t>Compost (Yards)</t>
  </si>
  <si>
    <t>Repairs and Maintenance</t>
  </si>
  <si>
    <t>Insurance</t>
  </si>
  <si>
    <t>General Farm Insurance</t>
  </si>
  <si>
    <t>Amendments &amp; Fertilizer</t>
  </si>
  <si>
    <t>Bird Netting Hoops</t>
  </si>
  <si>
    <t xml:space="preserve">Bird Netting </t>
  </si>
  <si>
    <t>Weed Control &amp;/Or Fertilizer and Amendments</t>
  </si>
  <si>
    <t>Rent for Freezer</t>
  </si>
  <si>
    <t>Total Capital Investment (Establishment and 2 Years Operating)</t>
  </si>
  <si>
    <t>warehouse labeling rental rate</t>
  </si>
  <si>
    <t>facilty rental (washing, pressing, heating, bottling)</t>
  </si>
  <si>
    <t>acidified food Scheduled Process approval expenses</t>
  </si>
  <si>
    <t>lemon juice or vinegar (to increase acidity)</t>
  </si>
  <si>
    <t>Gross Income/Run</t>
  </si>
  <si>
    <t>Net Income/Run</t>
  </si>
  <si>
    <t>Net Income/# Berries</t>
  </si>
  <si>
    <t> Units</t>
  </si>
  <si>
    <t>  $/unit</t>
  </si>
  <si>
    <t> Total</t>
  </si>
  <si>
    <t>Total Establishment Investment</t>
  </si>
  <si>
    <t>Electricity (for freezing, storing, drying, de-stemming, grinding)</t>
  </si>
  <si>
    <t>Cost for Cutting or Plants</t>
  </si>
  <si>
    <t>Return On Investment in Years</t>
  </si>
  <si>
    <t>Enter Your Price per Bottle Extract</t>
  </si>
  <si>
    <t>Net Income/Bottle</t>
  </si>
  <si>
    <t>elderberries</t>
  </si>
  <si>
    <t>Enter your number of Bottles/run</t>
  </si>
  <si>
    <t>Enter your Gallons/Run</t>
  </si>
  <si>
    <t>To Use This Tool, enter data in the BLUE cells</t>
  </si>
  <si>
    <t>Setting Up and taking down netting</t>
  </si>
  <si>
    <t>Setting Up and taking down landscape fabric</t>
  </si>
  <si>
    <t>Deer Fencing</t>
  </si>
  <si>
    <t>Questions or Assistance:</t>
  </si>
  <si>
    <t>User Input</t>
  </si>
  <si>
    <t>Fixed Assumptions</t>
  </si>
  <si>
    <t xml:space="preserve">The model assumes 0% yield in years 1 and 2. </t>
  </si>
  <si>
    <t xml:space="preserve">The model does not limit the lifespan of the bushes, but does estimate a 10% plant replacement cost per year. </t>
  </si>
  <si>
    <t xml:space="preserve">The model provides a simple pay back in years, and does not assess a discount rate to the value of money over time. </t>
  </si>
  <si>
    <t>To Use This Tool, enter your data in the BLUE cells</t>
  </si>
  <si>
    <t>Cost of plant replacements annually (assume 10%)</t>
  </si>
  <si>
    <t xml:space="preserve">Cells in blue are meant to be modified by you, the user. Cells in grey are not meant to be modified. </t>
  </si>
  <si>
    <t>The Elderberry Financial Analysis tab shows the annual yield, revenue and cost predictions from which the Return on Investment indicator is calculated.</t>
  </si>
  <si>
    <t>Enter Your Average Yield per Bush (in Pounds)</t>
  </si>
  <si>
    <t xml:space="preserve">Enter Your Average Price per Pound </t>
  </si>
  <si>
    <t>Overview</t>
  </si>
  <si>
    <t xml:space="preserve">    Enter Your Number of Bushes</t>
  </si>
  <si>
    <t>For more information or technical help with the model, contact Rose Wilson, Rosalie J. Wilson Business Development Services (rosalie.wilson@earthlink.net)</t>
  </si>
  <si>
    <t>Elderberry Financial Analysis Tool</t>
  </si>
  <si>
    <t>Elderberry Value Add Financial Analysis Tool</t>
  </si>
  <si>
    <t>Pest &amp; Animal Control</t>
  </si>
  <si>
    <t>Value Add Gross Income/Year</t>
  </si>
  <si>
    <t>Value Add Net Income/Year</t>
  </si>
  <si>
    <t>Elderberry Production Net Income/Year</t>
  </si>
  <si>
    <t>Enter Your Number Runs/Year</t>
  </si>
  <si>
    <t>Enter Your Average Price Per Cutting</t>
  </si>
  <si>
    <t>Enter Your Average Number of Cuttings Sold per Year</t>
  </si>
  <si>
    <t>Enter Your Average Number of Elderberry Plants (other than Cuttings) Sold per Year</t>
  </si>
  <si>
    <t>Enter Your Average Price Per Plant</t>
  </si>
  <si>
    <t>Other</t>
  </si>
  <si>
    <t>Ramial wood chips</t>
  </si>
  <si>
    <t>Income</t>
  </si>
  <si>
    <t>Value Added Production Expense</t>
  </si>
  <si>
    <t>Value Added Production Income</t>
  </si>
  <si>
    <t>Net Income/Year</t>
  </si>
  <si>
    <t>Gross Income/Year</t>
  </si>
  <si>
    <t>Total Net Income/Year</t>
  </si>
  <si>
    <t>Total Net Income</t>
  </si>
  <si>
    <t>Average Annual Berry Yield Needed to Break Even</t>
  </si>
  <si>
    <t>Average Annual Berry Yield per Bush Needed to Break Even</t>
  </si>
  <si>
    <t>Netting or Traps for SWD, deer, birds; other</t>
  </si>
  <si>
    <t>Landscape Fabric for weed barrier  (in feet)</t>
  </si>
  <si>
    <t>Staples for Landscape Fabric</t>
  </si>
  <si>
    <t>Organic Nitrogen Source</t>
  </si>
  <si>
    <t>Organic Certification Fees</t>
  </si>
  <si>
    <t>Notes (e.g. Food Grade Buckets: Assume $3.79/ bucket, 25 lbs berries per bucket)</t>
  </si>
  <si>
    <t>Notes (e.g. Compost: 3'x3" compost around each bush, $50/yd for compost, = 0.08yards compost per bush for first three years)</t>
  </si>
  <si>
    <t>Notes (e.g. Elderberries: 10 pounds elderberries to yield 1 gallon juice)</t>
  </si>
  <si>
    <t xml:space="preserve">The Elderberry Enterprise Financial Decision Tool is an Excel (©Microsoft Corporation) based model designed to assist with elderberry establishment and management decisions. This model allows you to input your number of bushes planted, yield per bush, and income and expenses related to establishment, management, harvesting and marketing to determine your potential economic return for your given scenario.    The Elderberry Enterprise Financial Analysis tab has been formatted to provide a printable cash flow projection including a capital cost (establishment) budget that can be used as part of your business plan. </t>
  </si>
  <si>
    <t xml:space="preserve">You can still use the tool even if you do not fill in all of the cells (for example, if you do not use Drip Tape or Deer Fencing), and you can add rows as needed to include additional income or expenses. In addition, none of the cells are locked so even if there is a formula in a particular cell, you can over-write it and customize the tool to suit your needs. We also included a column for notes, so you can explain the detail associated with each expense as needed, for example Food Grade Buckets: Assume $3.79/ bucket, 25 lbs berries per bucket.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</si>
</sst>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_(&quot;$&quot;* #,##0_);_(&quot;$&quot;* \(#,##0\);_(&quot;$&quot;* &quot;-&quot;??_);_(@_)"/>
    <numFmt numFmtId="165" formatCode="0.0"/>
    <numFmt numFmtId="166" formatCode="&quot;$&quot;#,##0.00"/>
    <numFmt numFmtId="167" formatCode="&quot;$&quot;#,##0"/>
  </numFmts>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rgb="FF000000"/>
      <name val="Calibri"/>
      <family val="2"/>
    </font>
    <font>
      <b/>
      <sz val="18"/>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34998626667073579"/>
        <bgColor indexed="64"/>
      </patternFill>
    </fill>
  </fills>
  <borders count="31">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3" tint="0.39994506668294322"/>
      </left>
      <right style="medium">
        <color indexed="64"/>
      </right>
      <top style="medium">
        <color indexed="64"/>
      </top>
      <bottom style="thin">
        <color theme="3" tint="0.39994506668294322"/>
      </bottom>
      <diagonal/>
    </border>
    <border>
      <left style="medium">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medium">
        <color indexed="64"/>
      </right>
      <top style="thin">
        <color theme="3" tint="0.39994506668294322"/>
      </top>
      <bottom style="thin">
        <color theme="3" tint="0.39994506668294322"/>
      </bottom>
      <diagonal/>
    </border>
    <border>
      <left style="medium">
        <color indexed="64"/>
      </left>
      <right style="thin">
        <color theme="3" tint="0.39994506668294322"/>
      </right>
      <top style="thin">
        <color theme="3" tint="0.39994506668294322"/>
      </top>
      <bottom style="medium">
        <color indexed="64"/>
      </bottom>
      <diagonal/>
    </border>
    <border>
      <left style="thin">
        <color theme="3" tint="0.39994506668294322"/>
      </left>
      <right style="medium">
        <color indexed="64"/>
      </right>
      <top style="thin">
        <color theme="3" tint="0.39994506668294322"/>
      </top>
      <bottom style="medium">
        <color indexed="64"/>
      </bottom>
      <diagonal/>
    </border>
    <border>
      <left style="medium">
        <color indexed="64"/>
      </left>
      <right style="thin">
        <color theme="3" tint="0.39994506668294322"/>
      </right>
      <top/>
      <bottom style="thin">
        <color theme="3" tint="0.39994506668294322"/>
      </bottom>
      <diagonal/>
    </border>
    <border>
      <left style="thin">
        <color theme="3" tint="0.39994506668294322"/>
      </left>
      <right style="medium">
        <color indexed="64"/>
      </right>
      <top/>
      <bottom style="thin">
        <color theme="3" tint="0.399945066682943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3" tint="0.39994506668294322"/>
      </right>
      <top style="thin">
        <color theme="3" tint="0.39994506668294322"/>
      </top>
      <bottom/>
      <diagonal/>
    </border>
    <border>
      <left style="thin">
        <color theme="3" tint="0.39994506668294322"/>
      </left>
      <right style="medium">
        <color indexed="64"/>
      </right>
      <top style="thin">
        <color theme="3" tint="0.39994506668294322"/>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rgb="FF00B0F0"/>
      </bottom>
      <diagonal/>
    </border>
    <border>
      <left style="thin">
        <color rgb="FF00B0F0"/>
      </left>
      <right style="medium">
        <color indexed="64"/>
      </right>
      <top style="medium">
        <color indexed="64"/>
      </top>
      <bottom style="thin">
        <color rgb="FF00B0F0"/>
      </bottom>
      <diagonal/>
    </border>
    <border>
      <left style="medium">
        <color indexed="64"/>
      </left>
      <right/>
      <top style="thin">
        <color rgb="FF00B0F0"/>
      </top>
      <bottom style="thin">
        <color rgb="FF00B0F0"/>
      </bottom>
      <diagonal/>
    </border>
    <border>
      <left style="thin">
        <color rgb="FF00B0F0"/>
      </left>
      <right style="medium">
        <color indexed="64"/>
      </right>
      <top style="thin">
        <color rgb="FF00B0F0"/>
      </top>
      <bottom style="thin">
        <color rgb="FF00B0F0"/>
      </bottom>
      <diagonal/>
    </border>
    <border>
      <left style="thin">
        <color rgb="FF00B0F0"/>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18">
    <xf numFmtId="0" fontId="0" fillId="0" borderId="0" xfId="0"/>
    <xf numFmtId="0" fontId="0" fillId="0" borderId="0" xfId="0" applyAlignment="1">
      <alignment horizontal="left" indent="1"/>
    </xf>
    <xf numFmtId="0" fontId="2" fillId="2" borderId="0" xfId="0" applyFont="1" applyFill="1" applyAlignment="1">
      <alignment horizontal="left" indent="1"/>
    </xf>
    <xf numFmtId="0" fontId="3" fillId="0" borderId="0" xfId="0" applyFont="1"/>
    <xf numFmtId="0" fontId="2" fillId="0" borderId="0" xfId="0" applyFont="1"/>
    <xf numFmtId="0" fontId="0" fillId="0" borderId="0" xfId="0" applyAlignment="1">
      <alignment vertical="top"/>
    </xf>
    <xf numFmtId="0" fontId="2" fillId="2" borderId="4" xfId="0" applyFont="1" applyFill="1" applyBorder="1"/>
    <xf numFmtId="0" fontId="2" fillId="2" borderId="5" xfId="0" applyFont="1" applyFill="1" applyBorder="1"/>
    <xf numFmtId="0" fontId="2" fillId="2" borderId="7" xfId="0" applyFont="1" applyFill="1" applyBorder="1"/>
    <xf numFmtId="0" fontId="2" fillId="2" borderId="8" xfId="0" applyFont="1" applyFill="1" applyBorder="1"/>
    <xf numFmtId="44" fontId="0" fillId="0" borderId="0" xfId="0" applyNumberFormat="1" applyAlignment="1">
      <alignment vertical="top" wrapText="1"/>
    </xf>
    <xf numFmtId="167" fontId="2" fillId="2" borderId="9" xfId="0" applyNumberFormat="1" applyFont="1" applyFill="1" applyBorder="1" applyAlignment="1">
      <alignment horizontal="center"/>
    </xf>
    <xf numFmtId="164" fontId="2" fillId="2" borderId="6" xfId="1" applyNumberFormat="1" applyFont="1" applyFill="1" applyBorder="1" applyAlignment="1">
      <alignment horizontal="center"/>
    </xf>
    <xf numFmtId="166" fontId="2" fillId="0" borderId="0" xfId="1" applyNumberFormat="1" applyFont="1" applyFill="1" applyBorder="1" applyAlignment="1">
      <alignment horizontal="left" indent="1"/>
    </xf>
    <xf numFmtId="164" fontId="0" fillId="2" borderId="3" xfId="1" applyNumberFormat="1" applyFont="1" applyFill="1" applyBorder="1" applyAlignment="1">
      <alignment horizontal="center" vertical="top"/>
    </xf>
    <xf numFmtId="164" fontId="0" fillId="2" borderId="3" xfId="1" applyNumberFormat="1" applyFont="1" applyFill="1" applyBorder="1" applyAlignment="1">
      <alignment horizontal="center"/>
    </xf>
    <xf numFmtId="0" fontId="2" fillId="0" borderId="7" xfId="0" applyFont="1" applyBorder="1" applyAlignment="1">
      <alignment wrapText="1"/>
    </xf>
    <xf numFmtId="0" fontId="0" fillId="3" borderId="10" xfId="0" applyFill="1" applyBorder="1"/>
    <xf numFmtId="0" fontId="0" fillId="3" borderId="4" xfId="0" applyFill="1" applyBorder="1" applyAlignment="1">
      <alignment horizontal="center"/>
    </xf>
    <xf numFmtId="164" fontId="0" fillId="2" borderId="6" xfId="1" applyNumberFormat="1" applyFont="1" applyFill="1" applyBorder="1" applyAlignment="1">
      <alignment horizontal="center"/>
    </xf>
    <xf numFmtId="0" fontId="2" fillId="0" borderId="0" xfId="0" applyFont="1" applyAlignment="1">
      <alignment wrapText="1"/>
    </xf>
    <xf numFmtId="0" fontId="2" fillId="0" borderId="0" xfId="0" applyFont="1" applyFill="1" applyBorder="1" applyAlignment="1">
      <alignment horizontal="left" wrapText="1" indent="1"/>
    </xf>
    <xf numFmtId="0" fontId="2" fillId="0" borderId="0" xfId="0" applyFont="1" applyFill="1" applyAlignment="1">
      <alignment wrapText="1"/>
    </xf>
    <xf numFmtId="0" fontId="2" fillId="2" borderId="7" xfId="0" applyFont="1" applyFill="1" applyBorder="1" applyAlignment="1">
      <alignment vertical="top"/>
    </xf>
    <xf numFmtId="0" fontId="2" fillId="2" borderId="8" xfId="0" applyFont="1" applyFill="1" applyBorder="1" applyAlignment="1">
      <alignment vertical="top"/>
    </xf>
    <xf numFmtId="164" fontId="2" fillId="2" borderId="9" xfId="0" applyNumberFormat="1" applyFont="1" applyFill="1" applyBorder="1" applyAlignment="1">
      <alignment vertical="top"/>
    </xf>
    <xf numFmtId="0" fontId="5" fillId="0" borderId="0" xfId="0" applyFont="1" applyAlignment="1">
      <alignment vertical="center"/>
    </xf>
    <xf numFmtId="0" fontId="0" fillId="0" borderId="0" xfId="0" applyAlignment="1">
      <alignment vertical="top" wrapText="1"/>
    </xf>
    <xf numFmtId="0" fontId="6" fillId="0" borderId="0" xfId="2" applyAlignment="1">
      <alignment vertical="top"/>
    </xf>
    <xf numFmtId="0" fontId="5" fillId="0" borderId="0" xfId="0" applyFont="1" applyAlignment="1">
      <alignment vertical="top"/>
    </xf>
    <xf numFmtId="0" fontId="2" fillId="2" borderId="4" xfId="0" applyFont="1" applyFill="1" applyBorder="1" applyAlignment="1">
      <alignment vertical="top"/>
    </xf>
    <xf numFmtId="0" fontId="2" fillId="2" borderId="5" xfId="0" applyFont="1" applyFill="1" applyBorder="1" applyAlignment="1">
      <alignment vertical="top"/>
    </xf>
    <xf numFmtId="0" fontId="0" fillId="3" borderId="13" xfId="0" applyFill="1" applyBorder="1" applyAlignment="1">
      <alignment horizontal="center" vertical="top"/>
    </xf>
    <xf numFmtId="44" fontId="0" fillId="3" borderId="14" xfId="1" applyFont="1" applyFill="1" applyBorder="1" applyAlignment="1">
      <alignment horizontal="center" vertical="top"/>
    </xf>
    <xf numFmtId="165" fontId="0" fillId="3" borderId="13" xfId="1" applyNumberFormat="1" applyFont="1" applyFill="1" applyBorder="1" applyAlignment="1">
      <alignment horizontal="center" vertical="top"/>
    </xf>
    <xf numFmtId="1" fontId="0" fillId="3" borderId="13" xfId="0" applyNumberFormat="1" applyFill="1" applyBorder="1" applyAlignment="1">
      <alignment horizontal="center"/>
    </xf>
    <xf numFmtId="44" fontId="0" fillId="3" borderId="14" xfId="1" applyFont="1" applyFill="1" applyBorder="1" applyAlignment="1">
      <alignment horizontal="center"/>
    </xf>
    <xf numFmtId="1" fontId="0" fillId="3" borderId="13" xfId="0" applyNumberFormat="1" applyFill="1" applyBorder="1" applyAlignment="1">
      <alignment horizontal="center" vertical="top"/>
    </xf>
    <xf numFmtId="0" fontId="0" fillId="3" borderId="15" xfId="0" applyFill="1" applyBorder="1" applyAlignment="1">
      <alignment horizontal="center" vertical="top"/>
    </xf>
    <xf numFmtId="44" fontId="0" fillId="3" borderId="16" xfId="1" applyFont="1" applyFill="1" applyBorder="1" applyAlignment="1">
      <alignment horizontal="center" vertical="top"/>
    </xf>
    <xf numFmtId="0" fontId="0" fillId="3" borderId="17" xfId="0" applyFill="1" applyBorder="1" applyAlignment="1">
      <alignment horizontal="center" vertical="top"/>
    </xf>
    <xf numFmtId="44" fontId="0" fillId="3" borderId="18" xfId="1" applyFont="1" applyFill="1" applyBorder="1" applyAlignment="1">
      <alignment horizontal="center" vertical="top"/>
    </xf>
    <xf numFmtId="0" fontId="2" fillId="2" borderId="9" xfId="0" applyFont="1" applyFill="1" applyBorder="1" applyAlignment="1">
      <alignment vertical="top"/>
    </xf>
    <xf numFmtId="0" fontId="2" fillId="0" borderId="0" xfId="0" applyFont="1" applyBorder="1"/>
    <xf numFmtId="0" fontId="2" fillId="2" borderId="9" xfId="0" applyFont="1" applyFill="1" applyBorder="1"/>
    <xf numFmtId="2" fontId="0" fillId="2" borderId="1" xfId="0" applyNumberFormat="1" applyFill="1" applyBorder="1" applyAlignment="1">
      <alignment horizontal="center"/>
    </xf>
    <xf numFmtId="44" fontId="0" fillId="3" borderId="12" xfId="1" applyFont="1" applyFill="1" applyBorder="1" applyAlignment="1">
      <alignment horizontal="center"/>
    </xf>
    <xf numFmtId="0" fontId="0" fillId="3" borderId="13" xfId="0" applyFill="1" applyBorder="1" applyAlignment="1">
      <alignment horizontal="center"/>
    </xf>
    <xf numFmtId="0" fontId="0" fillId="3" borderId="15" xfId="0" applyFill="1" applyBorder="1" applyAlignment="1">
      <alignment horizontal="center"/>
    </xf>
    <xf numFmtId="44" fontId="0" fillId="3" borderId="16" xfId="1" applyFont="1" applyFill="1" applyBorder="1" applyAlignment="1">
      <alignment horizontal="center"/>
    </xf>
    <xf numFmtId="0" fontId="2" fillId="2" borderId="11" xfId="0" applyFont="1" applyFill="1" applyBorder="1" applyAlignment="1">
      <alignment vertical="top"/>
    </xf>
    <xf numFmtId="0" fontId="0" fillId="0" borderId="19" xfId="0" applyBorder="1" applyAlignment="1">
      <alignment horizontal="left" vertical="top" indent="1"/>
    </xf>
    <xf numFmtId="0" fontId="0" fillId="0" borderId="20" xfId="0" applyBorder="1" applyAlignment="1">
      <alignment horizontal="left" vertical="top" indent="1"/>
    </xf>
    <xf numFmtId="0" fontId="0" fillId="0" borderId="20" xfId="0" applyBorder="1" applyAlignment="1">
      <alignment horizontal="left" indent="1"/>
    </xf>
    <xf numFmtId="0" fontId="0" fillId="0" borderId="20" xfId="0" applyBorder="1" applyAlignment="1">
      <alignment horizontal="left" vertical="top" indent="2"/>
    </xf>
    <xf numFmtId="0" fontId="0" fillId="0" borderId="20" xfId="0" applyBorder="1" applyAlignment="1">
      <alignment horizontal="left" indent="2"/>
    </xf>
    <xf numFmtId="0" fontId="0" fillId="0" borderId="21" xfId="0" applyBorder="1" applyAlignment="1">
      <alignment horizontal="left" vertical="top" indent="1"/>
    </xf>
    <xf numFmtId="0" fontId="2" fillId="2" borderId="11" xfId="0" applyFont="1" applyFill="1" applyBorder="1" applyAlignment="1">
      <alignment horizontal="right" vertical="top"/>
    </xf>
    <xf numFmtId="0" fontId="2" fillId="2" borderId="11" xfId="0" applyFont="1" applyFill="1" applyBorder="1"/>
    <xf numFmtId="0" fontId="0" fillId="0" borderId="19" xfId="0" applyBorder="1" applyAlignment="1">
      <alignment horizontal="left" indent="1"/>
    </xf>
    <xf numFmtId="0" fontId="0" fillId="0" borderId="21" xfId="0" applyBorder="1" applyAlignment="1">
      <alignment horizontal="left" indent="1"/>
    </xf>
    <xf numFmtId="0" fontId="2" fillId="2" borderId="11" xfId="0" applyFont="1" applyFill="1" applyBorder="1" applyAlignment="1">
      <alignment horizontal="right" indent="1"/>
    </xf>
    <xf numFmtId="0" fontId="2" fillId="0" borderId="0" xfId="0" applyFont="1" applyBorder="1" applyAlignment="1">
      <alignment wrapText="1"/>
    </xf>
    <xf numFmtId="166" fontId="2" fillId="4" borderId="2" xfId="1" applyNumberFormat="1" applyFont="1" applyFill="1" applyBorder="1" applyAlignment="1">
      <alignment horizontal="left" indent="1"/>
    </xf>
    <xf numFmtId="0" fontId="2" fillId="4" borderId="2" xfId="0" applyFont="1" applyFill="1" applyBorder="1" applyAlignment="1">
      <alignment horizontal="left" indent="1"/>
    </xf>
    <xf numFmtId="166" fontId="2" fillId="0" borderId="3" xfId="1" applyNumberFormat="1" applyFont="1" applyFill="1" applyBorder="1" applyAlignment="1">
      <alignment horizontal="left" indent="1"/>
    </xf>
    <xf numFmtId="0" fontId="0" fillId="4" borderId="2" xfId="0" applyFont="1" applyFill="1" applyBorder="1" applyAlignment="1">
      <alignment horizontal="left" indent="1"/>
    </xf>
    <xf numFmtId="166" fontId="2" fillId="4" borderId="7" xfId="1" applyNumberFormat="1" applyFont="1" applyFill="1" applyBorder="1" applyAlignment="1">
      <alignment horizontal="left" indent="1"/>
    </xf>
    <xf numFmtId="0" fontId="2" fillId="4" borderId="7" xfId="0" applyFont="1" applyFill="1" applyBorder="1" applyAlignment="1">
      <alignment horizontal="left" indent="1"/>
    </xf>
    <xf numFmtId="167" fontId="2" fillId="5" borderId="11" xfId="1" applyNumberFormat="1" applyFont="1" applyFill="1" applyBorder="1" applyAlignment="1">
      <alignment horizontal="left" indent="1"/>
    </xf>
    <xf numFmtId="166" fontId="2" fillId="3" borderId="11" xfId="1" applyNumberFormat="1" applyFont="1" applyFill="1" applyBorder="1" applyAlignment="1">
      <alignment horizontal="left" indent="1"/>
    </xf>
    <xf numFmtId="166" fontId="2" fillId="5" borderId="11" xfId="1" applyNumberFormat="1" applyFont="1" applyFill="1" applyBorder="1" applyAlignment="1">
      <alignment horizontal="left" indent="1"/>
    </xf>
    <xf numFmtId="0" fontId="2" fillId="3" borderId="11" xfId="0" applyFont="1" applyFill="1" applyBorder="1" applyAlignment="1">
      <alignment vertical="top"/>
    </xf>
    <xf numFmtId="167" fontId="2" fillId="0" borderId="3" xfId="1" applyNumberFormat="1" applyFont="1" applyFill="1" applyBorder="1" applyAlignment="1">
      <alignment horizontal="left" indent="1"/>
    </xf>
    <xf numFmtId="0" fontId="5" fillId="0" borderId="0" xfId="0" applyFont="1"/>
    <xf numFmtId="2" fontId="2" fillId="3" borderId="11" xfId="1" applyNumberFormat="1" applyFont="1" applyFill="1" applyBorder="1" applyAlignment="1">
      <alignment horizontal="left" indent="1"/>
    </xf>
    <xf numFmtId="0" fontId="0" fillId="0" borderId="20" xfId="0" applyBorder="1" applyAlignment="1">
      <alignment vertical="top"/>
    </xf>
    <xf numFmtId="0" fontId="0" fillId="0" borderId="20" xfId="0" applyBorder="1"/>
    <xf numFmtId="0" fontId="0" fillId="0" borderId="20" xfId="0" applyFill="1" applyBorder="1" applyAlignment="1">
      <alignment vertical="top"/>
    </xf>
    <xf numFmtId="0" fontId="0" fillId="0" borderId="21" xfId="0" applyBorder="1" applyAlignment="1">
      <alignment vertical="top"/>
    </xf>
    <xf numFmtId="0" fontId="0" fillId="0" borderId="21" xfId="0" applyBorder="1"/>
    <xf numFmtId="2" fontId="2" fillId="0" borderId="3" xfId="1" applyNumberFormat="1" applyFont="1" applyFill="1" applyBorder="1" applyAlignment="1">
      <alignment horizontal="left" indent="1"/>
    </xf>
    <xf numFmtId="1" fontId="0" fillId="3" borderId="22" xfId="0" applyNumberFormat="1" applyFill="1" applyBorder="1" applyAlignment="1">
      <alignment horizontal="center" vertical="top"/>
    </xf>
    <xf numFmtId="44" fontId="0" fillId="3" borderId="23" xfId="1" applyFont="1" applyFill="1" applyBorder="1" applyAlignment="1">
      <alignment horizontal="center" vertical="top"/>
    </xf>
    <xf numFmtId="0" fontId="2" fillId="0" borderId="7" xfId="0" applyFont="1" applyBorder="1"/>
    <xf numFmtId="0" fontId="2" fillId="0" borderId="4" xfId="0" applyFont="1" applyBorder="1"/>
    <xf numFmtId="166" fontId="2" fillId="3" borderId="21" xfId="1" applyNumberFormat="1" applyFont="1" applyFill="1" applyBorder="1" applyAlignment="1">
      <alignment horizontal="left" indent="1"/>
    </xf>
    <xf numFmtId="1" fontId="2" fillId="3" borderId="11" xfId="1" applyNumberFormat="1" applyFont="1" applyFill="1" applyBorder="1" applyAlignment="1">
      <alignment horizontal="right" indent="1"/>
    </xf>
    <xf numFmtId="0" fontId="0" fillId="3" borderId="22" xfId="0" applyFill="1" applyBorder="1" applyAlignment="1">
      <alignment horizontal="center"/>
    </xf>
    <xf numFmtId="44" fontId="0" fillId="3" borderId="23" xfId="1" applyFont="1" applyFill="1" applyBorder="1" applyAlignment="1">
      <alignment horizontal="center"/>
    </xf>
    <xf numFmtId="0" fontId="2" fillId="5" borderId="7" xfId="0" applyFont="1" applyFill="1" applyBorder="1"/>
    <xf numFmtId="0" fontId="0" fillId="5" borderId="9" xfId="0" applyFill="1" applyBorder="1"/>
    <xf numFmtId="0" fontId="2" fillId="0" borderId="0" xfId="0" applyFont="1" applyFill="1" applyAlignment="1">
      <alignment horizontal="left" wrapText="1" indent="1"/>
    </xf>
    <xf numFmtId="0" fontId="2" fillId="0" borderId="0" xfId="0" applyNumberFormat="1" applyFont="1" applyFill="1" applyBorder="1" applyAlignment="1">
      <alignment horizontal="left" wrapText="1" indent="1"/>
    </xf>
    <xf numFmtId="0" fontId="4" fillId="2" borderId="9" xfId="0" applyFont="1" applyFill="1" applyBorder="1" applyAlignment="1">
      <alignment horizontal="center" vertical="top" wrapText="1" readingOrder="1"/>
    </xf>
    <xf numFmtId="0" fontId="0" fillId="0" borderId="19" xfId="0" applyBorder="1"/>
    <xf numFmtId="0" fontId="2" fillId="2" borderId="7" xfId="0" applyFont="1" applyFill="1" applyBorder="1" applyAlignment="1">
      <alignment horizontal="left" indent="1"/>
    </xf>
    <xf numFmtId="0" fontId="2" fillId="0" borderId="7" xfId="0" applyFont="1" applyFill="1" applyBorder="1" applyAlignment="1">
      <alignment horizontal="left" wrapText="1" indent="1"/>
    </xf>
    <xf numFmtId="0" fontId="0" fillId="2" borderId="9" xfId="0" applyFill="1" applyBorder="1"/>
    <xf numFmtId="44" fontId="2" fillId="2" borderId="9" xfId="1" applyFont="1" applyFill="1" applyBorder="1"/>
    <xf numFmtId="0" fontId="2" fillId="5" borderId="7" xfId="0" applyFont="1" applyFill="1" applyBorder="1" applyAlignment="1">
      <alignment horizontal="right" indent="1"/>
    </xf>
    <xf numFmtId="0" fontId="2" fillId="2" borderId="7" xfId="0" applyFont="1" applyFill="1" applyBorder="1" applyAlignment="1">
      <alignment horizontal="right"/>
    </xf>
    <xf numFmtId="44" fontId="2" fillId="2" borderId="11" xfId="1" applyFont="1" applyFill="1" applyBorder="1"/>
    <xf numFmtId="44" fontId="2" fillId="5" borderId="11" xfId="1" applyFont="1" applyFill="1" applyBorder="1"/>
    <xf numFmtId="44" fontId="2" fillId="5" borderId="11" xfId="0" applyNumberFormat="1" applyFont="1" applyFill="1" applyBorder="1"/>
    <xf numFmtId="0" fontId="2" fillId="0" borderId="7" xfId="0" applyFont="1" applyBorder="1" applyAlignment="1">
      <alignment horizontal="right"/>
    </xf>
    <xf numFmtId="0" fontId="4" fillId="2" borderId="24" xfId="0" applyFont="1" applyFill="1" applyBorder="1" applyAlignment="1">
      <alignment horizontal="left" vertical="top" wrapText="1" readingOrder="1"/>
    </xf>
    <xf numFmtId="0" fontId="0" fillId="0" borderId="0" xfId="0" applyBorder="1" applyAlignment="1">
      <alignment horizontal="left" indent="1"/>
    </xf>
    <xf numFmtId="0" fontId="4" fillId="2" borderId="25" xfId="0" applyFont="1" applyFill="1" applyBorder="1" applyAlignment="1">
      <alignment horizontal="left" vertical="top" wrapText="1" readingOrder="1"/>
    </xf>
    <xf numFmtId="0" fontId="0" fillId="3" borderId="26" xfId="0" applyFill="1" applyBorder="1" applyAlignment="1">
      <alignment horizontal="center"/>
    </xf>
    <xf numFmtId="44" fontId="0" fillId="3" borderId="27" xfId="1" applyFont="1" applyFill="1" applyBorder="1" applyAlignment="1">
      <alignment horizontal="center"/>
    </xf>
    <xf numFmtId="0" fontId="0" fillId="3" borderId="28" xfId="0" applyFill="1" applyBorder="1" applyAlignment="1">
      <alignment horizontal="center"/>
    </xf>
    <xf numFmtId="44" fontId="0" fillId="3" borderId="29" xfId="1" applyFont="1" applyFill="1" applyBorder="1" applyAlignment="1">
      <alignment horizontal="center"/>
    </xf>
    <xf numFmtId="44" fontId="0" fillId="3" borderId="30" xfId="1" applyFont="1" applyFill="1" applyBorder="1" applyAlignment="1">
      <alignment horizontal="center"/>
    </xf>
    <xf numFmtId="44" fontId="2" fillId="2" borderId="11" xfId="1" applyFont="1" applyFill="1" applyBorder="1" applyAlignment="1">
      <alignment horizontal="left" wrapText="1" indent="1"/>
    </xf>
    <xf numFmtId="44" fontId="2" fillId="2" borderId="11" xfId="0" applyNumberFormat="1" applyFont="1" applyFill="1" applyBorder="1" applyAlignment="1">
      <alignment horizontal="left" wrapText="1" indent="1"/>
    </xf>
    <xf numFmtId="165" fontId="2" fillId="5" borderId="11" xfId="1" applyNumberFormat="1" applyFont="1" applyFill="1" applyBorder="1" applyAlignment="1">
      <alignment horizontal="left" indent="1"/>
    </xf>
    <xf numFmtId="165" fontId="2" fillId="5" borderId="11" xfId="0" applyNumberFormat="1" applyFont="1" applyFill="1" applyBorder="1" applyAlignment="1">
      <alignment horizontal="left" inden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osalie.wilson@earthlink.net?subject=Elderberry%20Financial%20Analysis%20Tool%20Assist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opLeftCell="A5" workbookViewId="0">
      <selection activeCell="A8" sqref="A8"/>
    </sheetView>
  </sheetViews>
  <sheetFormatPr defaultRowHeight="15" x14ac:dyDescent="0.25"/>
  <cols>
    <col min="1" max="1" width="101.7109375" style="5" customWidth="1"/>
    <col min="2" max="16384" width="9.140625" style="5"/>
  </cols>
  <sheetData>
    <row r="1" spans="1:1" ht="23.25" x14ac:dyDescent="0.35">
      <c r="A1" s="74" t="s">
        <v>88</v>
      </c>
    </row>
    <row r="2" spans="1:1" ht="23.25" x14ac:dyDescent="0.25">
      <c r="A2" s="29" t="s">
        <v>85</v>
      </c>
    </row>
    <row r="3" spans="1:1" ht="102" customHeight="1" x14ac:dyDescent="0.25">
      <c r="A3" s="27" t="s">
        <v>118</v>
      </c>
    </row>
    <row r="4" spans="1:1" ht="80.25" customHeight="1" x14ac:dyDescent="0.25">
      <c r="A4" s="27" t="s">
        <v>119</v>
      </c>
    </row>
    <row r="6" spans="1:1" ht="23.25" x14ac:dyDescent="0.25">
      <c r="A6" s="29" t="s">
        <v>75</v>
      </c>
    </row>
    <row r="7" spans="1:1" x14ac:dyDescent="0.25">
      <c r="A7" s="27" t="s">
        <v>76</v>
      </c>
    </row>
    <row r="8" spans="1:1" x14ac:dyDescent="0.25">
      <c r="A8" s="27" t="s">
        <v>77</v>
      </c>
    </row>
    <row r="9" spans="1:1" x14ac:dyDescent="0.25">
      <c r="A9" s="5" t="s">
        <v>78</v>
      </c>
    </row>
    <row r="11" spans="1:1" ht="23.25" x14ac:dyDescent="0.25">
      <c r="A11" s="29" t="s">
        <v>74</v>
      </c>
    </row>
    <row r="12" spans="1:1" x14ac:dyDescent="0.25">
      <c r="A12" s="5" t="s">
        <v>81</v>
      </c>
    </row>
    <row r="13" spans="1:1" x14ac:dyDescent="0.25">
      <c r="A13" s="5" t="s">
        <v>82</v>
      </c>
    </row>
    <row r="15" spans="1:1" ht="23.25" x14ac:dyDescent="0.25">
      <c r="A15" s="26" t="s">
        <v>73</v>
      </c>
    </row>
    <row r="16" spans="1:1" x14ac:dyDescent="0.25">
      <c r="A16"/>
    </row>
    <row r="17" spans="1:1" x14ac:dyDescent="0.25">
      <c r="A17" s="28" t="s">
        <v>87</v>
      </c>
    </row>
  </sheetData>
  <hyperlinks>
    <hyperlink ref="A17" r:id="rId1"/>
  </hyperlinks>
  <pageMargins left="0.7" right="0.7" top="0.75" bottom="0.75" header="0.3" footer="0.3"/>
  <pageSetup paperSize="21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4"/>
  <sheetViews>
    <sheetView tabSelected="1" zoomScale="85" zoomScaleNormal="85" workbookViewId="0">
      <selection activeCell="D6" sqref="D6"/>
    </sheetView>
  </sheetViews>
  <sheetFormatPr defaultRowHeight="15" x14ac:dyDescent="0.25"/>
  <cols>
    <col min="1" max="1" width="75.28515625" customWidth="1"/>
    <col min="2" max="2" width="17.28515625" customWidth="1"/>
    <col min="3" max="3" width="16.28515625" customWidth="1"/>
    <col min="4" max="4" width="13.5703125" customWidth="1"/>
    <col min="5" max="5" width="105.7109375" customWidth="1"/>
    <col min="6" max="6" width="14.140625" customWidth="1"/>
    <col min="7" max="8" width="16.140625" customWidth="1"/>
    <col min="9" max="9" width="11.140625" customWidth="1"/>
    <col min="10" max="13" width="16.140625" customWidth="1"/>
    <col min="15" max="15" width="19.7109375" customWidth="1"/>
  </cols>
  <sheetData>
    <row r="1" spans="1:6" ht="23.25" x14ac:dyDescent="0.35">
      <c r="A1" s="74" t="s">
        <v>88</v>
      </c>
    </row>
    <row r="2" spans="1:6" x14ac:dyDescent="0.25">
      <c r="A2" s="4" t="s">
        <v>79</v>
      </c>
      <c r="C2" s="5"/>
      <c r="D2" s="5"/>
      <c r="E2" s="5"/>
      <c r="F2" s="5"/>
    </row>
    <row r="3" spans="1:6" ht="15.75" thickBot="1" x14ac:dyDescent="0.3">
      <c r="A3" s="4"/>
      <c r="C3" s="5"/>
      <c r="D3" s="5"/>
      <c r="E3" s="5"/>
      <c r="F3" s="5"/>
    </row>
    <row r="4" spans="1:6" ht="15.75" thickBot="1" x14ac:dyDescent="0.3">
      <c r="A4" s="90" t="s">
        <v>101</v>
      </c>
      <c r="B4" s="91"/>
      <c r="C4" s="5"/>
      <c r="D4" s="5"/>
      <c r="E4" s="5"/>
      <c r="F4" s="5"/>
    </row>
    <row r="5" spans="1:6" ht="15.75" thickBot="1" x14ac:dyDescent="0.3">
      <c r="A5" s="16" t="s">
        <v>86</v>
      </c>
      <c r="B5" s="72"/>
      <c r="C5" s="5"/>
      <c r="D5" s="5"/>
      <c r="E5" s="5"/>
      <c r="F5" s="5"/>
    </row>
    <row r="6" spans="1:6" ht="15.75" thickBot="1" x14ac:dyDescent="0.3">
      <c r="A6" s="68" t="s">
        <v>84</v>
      </c>
      <c r="B6" s="70"/>
      <c r="C6" s="5"/>
      <c r="D6" s="5"/>
      <c r="E6" s="5"/>
      <c r="F6" s="5"/>
    </row>
    <row r="7" spans="1:6" ht="15.75" thickBot="1" x14ac:dyDescent="0.3">
      <c r="A7" s="68" t="s">
        <v>83</v>
      </c>
      <c r="B7" s="75"/>
      <c r="C7" s="5"/>
      <c r="D7" s="5"/>
      <c r="E7" s="5"/>
      <c r="F7" s="5"/>
    </row>
    <row r="8" spans="1:6" ht="15.75" thickBot="1" x14ac:dyDescent="0.3">
      <c r="A8" s="64"/>
      <c r="B8" s="81"/>
      <c r="C8" s="5"/>
      <c r="D8" s="5"/>
      <c r="E8" s="5"/>
      <c r="F8" s="5"/>
    </row>
    <row r="9" spans="1:6" ht="15.75" thickBot="1" x14ac:dyDescent="0.3">
      <c r="A9" s="68" t="s">
        <v>96</v>
      </c>
      <c r="B9" s="87"/>
      <c r="C9" s="5"/>
      <c r="D9" s="5"/>
      <c r="E9" s="5"/>
      <c r="F9" s="5"/>
    </row>
    <row r="10" spans="1:6" ht="15.75" thickBot="1" x14ac:dyDescent="0.3">
      <c r="A10" s="68" t="s">
        <v>95</v>
      </c>
      <c r="B10" s="86"/>
      <c r="C10" s="5"/>
      <c r="D10" s="5"/>
      <c r="E10" s="5"/>
      <c r="F10" s="5"/>
    </row>
    <row r="11" spans="1:6" ht="15.75" thickBot="1" x14ac:dyDescent="0.3">
      <c r="A11" s="64"/>
      <c r="B11" s="81"/>
      <c r="C11" s="5"/>
      <c r="D11" s="5"/>
      <c r="E11" s="5"/>
      <c r="F11" s="5"/>
    </row>
    <row r="12" spans="1:6" ht="15.75" thickBot="1" x14ac:dyDescent="0.3">
      <c r="A12" s="68" t="s">
        <v>97</v>
      </c>
      <c r="B12" s="87"/>
      <c r="C12" s="5"/>
      <c r="D12" s="5"/>
      <c r="E12" s="5"/>
      <c r="F12" s="5"/>
    </row>
    <row r="13" spans="1:6" ht="15.75" thickBot="1" x14ac:dyDescent="0.3">
      <c r="A13" s="68" t="s">
        <v>98</v>
      </c>
      <c r="B13" s="86"/>
      <c r="C13" s="5"/>
      <c r="D13" s="5"/>
      <c r="E13" s="5"/>
      <c r="F13" s="5"/>
    </row>
    <row r="14" spans="1:6" ht="15.75" thickBot="1" x14ac:dyDescent="0.3">
      <c r="A14" s="64"/>
      <c r="B14" s="65"/>
      <c r="C14" s="5"/>
      <c r="D14" s="5"/>
      <c r="E14" s="5"/>
      <c r="F14" s="5"/>
    </row>
    <row r="15" spans="1:6" ht="15.75" thickBot="1" x14ac:dyDescent="0.3">
      <c r="A15" s="100" t="s">
        <v>105</v>
      </c>
      <c r="B15" s="71">
        <f>(B7*B6*B5)+(B9*B10)+(B12*B13)</f>
        <v>0</v>
      </c>
      <c r="C15" s="5"/>
      <c r="D15" s="5"/>
      <c r="E15" s="5"/>
      <c r="F15" s="5"/>
    </row>
    <row r="16" spans="1:6" x14ac:dyDescent="0.25">
      <c r="C16" s="5"/>
      <c r="D16" s="5"/>
      <c r="E16" s="5"/>
      <c r="F16" s="5"/>
    </row>
    <row r="17" spans="1:6" ht="15.75" thickBot="1" x14ac:dyDescent="0.3">
      <c r="A17" s="43"/>
      <c r="B17" s="62"/>
      <c r="C17" s="5"/>
      <c r="D17" s="5"/>
      <c r="E17" s="5"/>
      <c r="F17" s="5"/>
    </row>
    <row r="18" spans="1:6" ht="15.75" thickBot="1" x14ac:dyDescent="0.3">
      <c r="A18" s="50" t="s">
        <v>5</v>
      </c>
      <c r="B18" s="23" t="s">
        <v>6</v>
      </c>
      <c r="C18" s="24" t="s">
        <v>7</v>
      </c>
      <c r="D18" s="42" t="s">
        <v>8</v>
      </c>
      <c r="E18" s="50" t="s">
        <v>116</v>
      </c>
      <c r="F18" s="5"/>
    </row>
    <row r="19" spans="1:6" x14ac:dyDescent="0.25">
      <c r="A19" s="51" t="s">
        <v>62</v>
      </c>
      <c r="B19" s="40"/>
      <c r="C19" s="41"/>
      <c r="D19" s="14">
        <f t="shared" ref="D19:D35" si="0">C19*B19</f>
        <v>0</v>
      </c>
      <c r="E19" s="76"/>
      <c r="F19" s="5"/>
    </row>
    <row r="20" spans="1:6" x14ac:dyDescent="0.25">
      <c r="A20" s="52" t="s">
        <v>30</v>
      </c>
      <c r="B20" s="32"/>
      <c r="C20" s="33"/>
      <c r="D20" s="14">
        <f t="shared" si="0"/>
        <v>0</v>
      </c>
      <c r="E20" s="76"/>
      <c r="F20" s="5"/>
    </row>
    <row r="21" spans="1:6" x14ac:dyDescent="0.25">
      <c r="A21" s="52" t="s">
        <v>111</v>
      </c>
      <c r="B21" s="32"/>
      <c r="C21" s="33"/>
      <c r="D21" s="14">
        <f t="shared" si="0"/>
        <v>0</v>
      </c>
      <c r="E21" s="76"/>
      <c r="F21" s="5"/>
    </row>
    <row r="22" spans="1:6" x14ac:dyDescent="0.25">
      <c r="A22" s="52" t="s">
        <v>112</v>
      </c>
      <c r="B22" s="34"/>
      <c r="C22" s="33"/>
      <c r="D22" s="14">
        <f t="shared" si="0"/>
        <v>0</v>
      </c>
      <c r="E22" s="76"/>
      <c r="F22" s="5"/>
    </row>
    <row r="23" spans="1:6" x14ac:dyDescent="0.25">
      <c r="A23" s="52" t="s">
        <v>9</v>
      </c>
      <c r="B23" s="32"/>
      <c r="C23" s="33"/>
      <c r="D23" s="14">
        <f t="shared" si="0"/>
        <v>0</v>
      </c>
      <c r="E23" s="76"/>
      <c r="F23" s="5"/>
    </row>
    <row r="24" spans="1:6" x14ac:dyDescent="0.25">
      <c r="A24" s="52" t="s">
        <v>10</v>
      </c>
      <c r="B24" s="32"/>
      <c r="C24" s="33"/>
      <c r="D24" s="14">
        <f t="shared" si="0"/>
        <v>0</v>
      </c>
      <c r="E24" s="76"/>
      <c r="F24" s="5"/>
    </row>
    <row r="25" spans="1:6" x14ac:dyDescent="0.25">
      <c r="A25" s="52" t="s">
        <v>11</v>
      </c>
      <c r="B25" s="32"/>
      <c r="C25" s="33"/>
      <c r="D25" s="14">
        <f t="shared" si="0"/>
        <v>0</v>
      </c>
      <c r="E25" s="76"/>
      <c r="F25" s="5"/>
    </row>
    <row r="26" spans="1:6" x14ac:dyDescent="0.25">
      <c r="A26" s="53" t="s">
        <v>26</v>
      </c>
      <c r="B26" s="32"/>
      <c r="C26" s="33"/>
      <c r="D26" s="14">
        <f t="shared" si="0"/>
        <v>0</v>
      </c>
      <c r="E26" s="76"/>
      <c r="F26" s="5"/>
    </row>
    <row r="27" spans="1:6" x14ac:dyDescent="0.25">
      <c r="A27" s="52" t="s">
        <v>44</v>
      </c>
      <c r="B27" s="32"/>
      <c r="C27" s="33"/>
      <c r="D27" s="14">
        <f t="shared" si="0"/>
        <v>0</v>
      </c>
      <c r="E27" s="76"/>
      <c r="F27" s="5"/>
    </row>
    <row r="28" spans="1:6" x14ac:dyDescent="0.25">
      <c r="A28" s="54" t="s">
        <v>28</v>
      </c>
      <c r="B28" s="32"/>
      <c r="C28" s="33"/>
      <c r="D28" s="14">
        <f t="shared" si="0"/>
        <v>0</v>
      </c>
      <c r="E28" s="76"/>
      <c r="F28" s="5"/>
    </row>
    <row r="29" spans="1:6" x14ac:dyDescent="0.25">
      <c r="A29" s="55" t="s">
        <v>40</v>
      </c>
      <c r="B29" s="35"/>
      <c r="C29" s="36"/>
      <c r="D29" s="14">
        <f t="shared" si="0"/>
        <v>0</v>
      </c>
      <c r="E29" s="77"/>
    </row>
    <row r="30" spans="1:6" x14ac:dyDescent="0.25">
      <c r="A30" s="54" t="s">
        <v>29</v>
      </c>
      <c r="B30" s="32"/>
      <c r="C30" s="33"/>
      <c r="D30" s="14">
        <f t="shared" si="0"/>
        <v>0</v>
      </c>
      <c r="E30" s="76"/>
      <c r="F30" s="5"/>
    </row>
    <row r="31" spans="1:6" x14ac:dyDescent="0.25">
      <c r="A31" s="54" t="s">
        <v>113</v>
      </c>
      <c r="B31" s="32"/>
      <c r="C31" s="33"/>
      <c r="D31" s="14">
        <f t="shared" si="0"/>
        <v>0</v>
      </c>
      <c r="E31" s="78"/>
      <c r="F31" s="5"/>
    </row>
    <row r="32" spans="1:6" x14ac:dyDescent="0.25">
      <c r="A32" s="54" t="s">
        <v>100</v>
      </c>
      <c r="B32" s="32"/>
      <c r="C32" s="33"/>
      <c r="D32" s="14">
        <f t="shared" si="0"/>
        <v>0</v>
      </c>
      <c r="E32" s="78"/>
      <c r="F32" s="5"/>
    </row>
    <row r="33" spans="1:6" x14ac:dyDescent="0.25">
      <c r="A33" s="54" t="s">
        <v>99</v>
      </c>
      <c r="B33" s="32"/>
      <c r="C33" s="33"/>
      <c r="D33" s="14">
        <f t="shared" si="0"/>
        <v>0</v>
      </c>
      <c r="E33" s="78"/>
      <c r="F33" s="5"/>
    </row>
    <row r="34" spans="1:6" x14ac:dyDescent="0.25">
      <c r="A34" s="52" t="s">
        <v>46</v>
      </c>
      <c r="B34" s="32"/>
      <c r="C34" s="33"/>
      <c r="D34" s="14">
        <f t="shared" si="0"/>
        <v>0</v>
      </c>
      <c r="E34" s="78"/>
      <c r="F34" s="5"/>
    </row>
    <row r="35" spans="1:6" x14ac:dyDescent="0.25">
      <c r="A35" s="52" t="s">
        <v>45</v>
      </c>
      <c r="B35" s="37"/>
      <c r="C35" s="33"/>
      <c r="D35" s="14">
        <f t="shared" si="0"/>
        <v>0</v>
      </c>
      <c r="E35" s="78"/>
      <c r="F35" s="5"/>
    </row>
    <row r="36" spans="1:6" x14ac:dyDescent="0.25">
      <c r="A36" s="52" t="s">
        <v>72</v>
      </c>
      <c r="B36" s="37"/>
      <c r="C36" s="33"/>
      <c r="D36" s="14">
        <f>C36*B36</f>
        <v>0</v>
      </c>
      <c r="E36" s="78"/>
      <c r="F36" s="5"/>
    </row>
    <row r="37" spans="1:6" x14ac:dyDescent="0.25">
      <c r="A37" s="52" t="s">
        <v>27</v>
      </c>
      <c r="B37" s="82"/>
      <c r="C37" s="83"/>
      <c r="D37" s="14">
        <f t="shared" ref="D37" si="1">C37*B37</f>
        <v>0</v>
      </c>
      <c r="E37" s="78"/>
      <c r="F37" s="5"/>
    </row>
    <row r="38" spans="1:6" ht="15.75" thickBot="1" x14ac:dyDescent="0.3">
      <c r="A38" s="56" t="s">
        <v>99</v>
      </c>
      <c r="B38" s="38"/>
      <c r="C38" s="39"/>
      <c r="D38" s="14">
        <f>C38*B38</f>
        <v>0</v>
      </c>
      <c r="E38" s="78"/>
      <c r="F38" s="5"/>
    </row>
    <row r="39" spans="1:6" s="5" customFormat="1" ht="20.25" customHeight="1" thickBot="1" x14ac:dyDescent="0.3">
      <c r="A39" s="57" t="s">
        <v>60</v>
      </c>
      <c r="B39" s="30"/>
      <c r="C39" s="31"/>
      <c r="D39" s="25">
        <f>SUM(D19:D38)</f>
        <v>0</v>
      </c>
      <c r="E39" s="79"/>
      <c r="F39" s="10"/>
    </row>
    <row r="40" spans="1:6" ht="15.75" thickBot="1" x14ac:dyDescent="0.3">
      <c r="D40" s="3"/>
    </row>
    <row r="41" spans="1:6" ht="15.75" thickBot="1" x14ac:dyDescent="0.3">
      <c r="A41" s="58" t="s">
        <v>12</v>
      </c>
      <c r="B41" s="8" t="s">
        <v>6</v>
      </c>
      <c r="C41" s="9" t="s">
        <v>7</v>
      </c>
      <c r="D41" s="44" t="s">
        <v>8</v>
      </c>
      <c r="E41" s="50" t="s">
        <v>115</v>
      </c>
    </row>
    <row r="42" spans="1:6" x14ac:dyDescent="0.25">
      <c r="A42" s="59" t="s">
        <v>80</v>
      </c>
      <c r="B42" s="45">
        <f>0.1*B5</f>
        <v>0</v>
      </c>
      <c r="C42" s="46"/>
      <c r="D42" s="15">
        <f>C42*B42</f>
        <v>0</v>
      </c>
      <c r="E42" s="77"/>
    </row>
    <row r="43" spans="1:6" x14ac:dyDescent="0.25">
      <c r="A43" s="53" t="s">
        <v>47</v>
      </c>
      <c r="B43" s="47"/>
      <c r="C43" s="36"/>
      <c r="D43" s="15">
        <f t="shared" ref="D43:D74" si="2">C43*B43</f>
        <v>0</v>
      </c>
      <c r="E43" s="77"/>
    </row>
    <row r="44" spans="1:6" x14ac:dyDescent="0.25">
      <c r="A44" s="55" t="s">
        <v>35</v>
      </c>
      <c r="B44" s="47"/>
      <c r="C44" s="36"/>
      <c r="D44" s="15">
        <f t="shared" si="2"/>
        <v>0</v>
      </c>
      <c r="E44" s="77"/>
    </row>
    <row r="45" spans="1:6" x14ac:dyDescent="0.25">
      <c r="A45" s="55" t="s">
        <v>36</v>
      </c>
      <c r="B45" s="47"/>
      <c r="C45" s="36"/>
      <c r="D45" s="15">
        <f t="shared" si="2"/>
        <v>0</v>
      </c>
      <c r="E45" s="77"/>
    </row>
    <row r="46" spans="1:6" x14ac:dyDescent="0.25">
      <c r="A46" s="55" t="s">
        <v>99</v>
      </c>
      <c r="B46" s="47"/>
      <c r="C46" s="36"/>
      <c r="D46" s="15">
        <f t="shared" si="2"/>
        <v>0</v>
      </c>
      <c r="E46" s="77"/>
    </row>
    <row r="47" spans="1:6" x14ac:dyDescent="0.25">
      <c r="A47" s="53" t="s">
        <v>90</v>
      </c>
      <c r="B47" s="47"/>
      <c r="C47" s="36"/>
      <c r="D47" s="15">
        <f t="shared" si="2"/>
        <v>0</v>
      </c>
      <c r="E47" s="77"/>
    </row>
    <row r="48" spans="1:6" x14ac:dyDescent="0.25">
      <c r="A48" s="55" t="s">
        <v>110</v>
      </c>
      <c r="B48" s="47"/>
      <c r="C48" s="36"/>
      <c r="D48" s="15">
        <f t="shared" si="2"/>
        <v>0</v>
      </c>
      <c r="E48" s="77"/>
    </row>
    <row r="49" spans="1:5" x14ac:dyDescent="0.25">
      <c r="A49" s="53" t="s">
        <v>4</v>
      </c>
      <c r="B49" s="47"/>
      <c r="C49" s="36"/>
      <c r="D49" s="15">
        <f t="shared" si="2"/>
        <v>0</v>
      </c>
      <c r="E49" s="77"/>
    </row>
    <row r="50" spans="1:5" x14ac:dyDescent="0.25">
      <c r="A50" s="55" t="s">
        <v>70</v>
      </c>
      <c r="B50" s="47"/>
      <c r="C50" s="36"/>
      <c r="D50" s="15">
        <f t="shared" si="2"/>
        <v>0</v>
      </c>
      <c r="E50" s="77"/>
    </row>
    <row r="51" spans="1:5" x14ac:dyDescent="0.25">
      <c r="A51" s="55" t="s">
        <v>71</v>
      </c>
      <c r="B51" s="47"/>
      <c r="C51" s="36"/>
      <c r="D51" s="15">
        <f t="shared" si="2"/>
        <v>0</v>
      </c>
      <c r="E51" s="77"/>
    </row>
    <row r="52" spans="1:5" x14ac:dyDescent="0.25">
      <c r="A52" s="55" t="s">
        <v>0</v>
      </c>
      <c r="B52" s="47"/>
      <c r="C52" s="36"/>
      <c r="D52" s="15">
        <f t="shared" si="2"/>
        <v>0</v>
      </c>
      <c r="E52" s="77"/>
    </row>
    <row r="53" spans="1:5" x14ac:dyDescent="0.25">
      <c r="A53" s="55" t="s">
        <v>3</v>
      </c>
      <c r="B53" s="47"/>
      <c r="C53" s="36"/>
      <c r="D53" s="15">
        <f t="shared" si="2"/>
        <v>0</v>
      </c>
      <c r="E53" s="77"/>
    </row>
    <row r="54" spans="1:5" x14ac:dyDescent="0.25">
      <c r="A54" s="55" t="s">
        <v>1</v>
      </c>
      <c r="B54" s="35"/>
      <c r="C54" s="36"/>
      <c r="D54" s="15">
        <f t="shared" si="2"/>
        <v>0</v>
      </c>
      <c r="E54" s="77"/>
    </row>
    <row r="55" spans="1:5" x14ac:dyDescent="0.25">
      <c r="A55" s="55" t="s">
        <v>38</v>
      </c>
      <c r="B55" s="35"/>
      <c r="C55" s="36"/>
      <c r="D55" s="15">
        <f t="shared" si="2"/>
        <v>0</v>
      </c>
      <c r="E55" s="77"/>
    </row>
    <row r="56" spans="1:5" x14ac:dyDescent="0.25">
      <c r="A56" s="53" t="s">
        <v>16</v>
      </c>
      <c r="B56" s="47"/>
      <c r="C56" s="36"/>
      <c r="D56" s="15">
        <f t="shared" si="2"/>
        <v>0</v>
      </c>
      <c r="E56" s="77"/>
    </row>
    <row r="57" spans="1:5" x14ac:dyDescent="0.25">
      <c r="A57" s="53" t="s">
        <v>41</v>
      </c>
      <c r="B57" s="47"/>
      <c r="C57" s="36"/>
      <c r="D57" s="15">
        <f t="shared" si="2"/>
        <v>0</v>
      </c>
      <c r="E57" s="77"/>
    </row>
    <row r="58" spans="1:5" x14ac:dyDescent="0.25">
      <c r="A58" s="53" t="s">
        <v>37</v>
      </c>
      <c r="B58" s="47"/>
      <c r="C58" s="36"/>
      <c r="D58" s="15">
        <f t="shared" si="2"/>
        <v>0</v>
      </c>
      <c r="E58" s="77"/>
    </row>
    <row r="59" spans="1:5" x14ac:dyDescent="0.25">
      <c r="A59" s="53" t="s">
        <v>13</v>
      </c>
      <c r="B59" s="47"/>
      <c r="C59" s="36"/>
      <c r="D59" s="15">
        <f t="shared" si="2"/>
        <v>0</v>
      </c>
      <c r="E59" s="77"/>
    </row>
    <row r="60" spans="1:5" x14ac:dyDescent="0.25">
      <c r="A60" s="55" t="s">
        <v>23</v>
      </c>
      <c r="B60" s="35"/>
      <c r="C60" s="36"/>
      <c r="D60" s="15">
        <f t="shared" si="2"/>
        <v>0</v>
      </c>
      <c r="E60" s="77"/>
    </row>
    <row r="61" spans="1:5" x14ac:dyDescent="0.25">
      <c r="A61" s="55" t="s">
        <v>24</v>
      </c>
      <c r="B61" s="35"/>
      <c r="C61" s="36"/>
      <c r="D61" s="15">
        <f t="shared" si="2"/>
        <v>0</v>
      </c>
      <c r="E61" s="77"/>
    </row>
    <row r="62" spans="1:5" x14ac:dyDescent="0.25">
      <c r="A62" s="55" t="s">
        <v>14</v>
      </c>
      <c r="B62" s="47"/>
      <c r="C62" s="36"/>
      <c r="D62" s="15">
        <f t="shared" si="2"/>
        <v>0</v>
      </c>
      <c r="E62" s="77"/>
    </row>
    <row r="63" spans="1:5" x14ac:dyDescent="0.25">
      <c r="A63" s="55" t="s">
        <v>22</v>
      </c>
      <c r="B63" s="35"/>
      <c r="C63" s="36"/>
      <c r="D63" s="15">
        <f t="shared" si="2"/>
        <v>0</v>
      </c>
      <c r="E63" s="77"/>
    </row>
    <row r="64" spans="1:5" x14ac:dyDescent="0.25">
      <c r="A64" s="55" t="s">
        <v>25</v>
      </c>
      <c r="B64" s="47"/>
      <c r="C64" s="36"/>
      <c r="D64" s="15">
        <f t="shared" si="2"/>
        <v>0</v>
      </c>
      <c r="E64" s="77"/>
    </row>
    <row r="65" spans="1:5" x14ac:dyDescent="0.25">
      <c r="A65" s="53" t="s">
        <v>114</v>
      </c>
      <c r="B65" s="47"/>
      <c r="C65" s="36"/>
      <c r="D65" s="15">
        <f t="shared" si="2"/>
        <v>0</v>
      </c>
      <c r="E65" s="77"/>
    </row>
    <row r="66" spans="1:5" x14ac:dyDescent="0.25">
      <c r="A66" s="53" t="s">
        <v>31</v>
      </c>
      <c r="B66" s="47"/>
      <c r="C66" s="36"/>
      <c r="D66" s="15">
        <f t="shared" si="2"/>
        <v>0</v>
      </c>
      <c r="E66" s="77"/>
    </row>
    <row r="67" spans="1:5" x14ac:dyDescent="0.25">
      <c r="A67" s="53" t="s">
        <v>48</v>
      </c>
      <c r="B67" s="47"/>
      <c r="C67" s="36"/>
      <c r="D67" s="15">
        <f t="shared" si="2"/>
        <v>0</v>
      </c>
      <c r="E67" s="77"/>
    </row>
    <row r="68" spans="1:5" x14ac:dyDescent="0.25">
      <c r="A68" s="53" t="s">
        <v>15</v>
      </c>
      <c r="B68" s="47"/>
      <c r="C68" s="36"/>
      <c r="D68" s="15">
        <f t="shared" si="2"/>
        <v>0</v>
      </c>
      <c r="E68" s="77"/>
    </row>
    <row r="69" spans="1:5" x14ac:dyDescent="0.25">
      <c r="A69" s="55" t="s">
        <v>61</v>
      </c>
      <c r="B69" s="35"/>
      <c r="C69" s="36"/>
      <c r="D69" s="15">
        <f t="shared" si="2"/>
        <v>0</v>
      </c>
      <c r="E69" s="77"/>
    </row>
    <row r="70" spans="1:5" x14ac:dyDescent="0.25">
      <c r="A70" s="53" t="s">
        <v>42</v>
      </c>
      <c r="B70" s="35"/>
      <c r="C70" s="36"/>
      <c r="D70" s="15">
        <f t="shared" si="2"/>
        <v>0</v>
      </c>
      <c r="E70" s="77"/>
    </row>
    <row r="71" spans="1:5" x14ac:dyDescent="0.25">
      <c r="A71" s="55" t="s">
        <v>39</v>
      </c>
      <c r="B71" s="47"/>
      <c r="C71" s="36"/>
      <c r="D71" s="15">
        <f t="shared" si="2"/>
        <v>0</v>
      </c>
      <c r="E71" s="77"/>
    </row>
    <row r="72" spans="1:5" x14ac:dyDescent="0.25">
      <c r="A72" s="55" t="s">
        <v>43</v>
      </c>
      <c r="B72" s="47"/>
      <c r="C72" s="36"/>
      <c r="D72" s="15">
        <f t="shared" si="2"/>
        <v>0</v>
      </c>
      <c r="E72" s="77"/>
    </row>
    <row r="73" spans="1:5" x14ac:dyDescent="0.25">
      <c r="A73" s="53" t="s">
        <v>17</v>
      </c>
      <c r="B73" s="88"/>
      <c r="C73" s="89"/>
      <c r="D73" s="15">
        <f t="shared" si="2"/>
        <v>0</v>
      </c>
      <c r="E73" s="77"/>
    </row>
    <row r="74" spans="1:5" ht="15.75" thickBot="1" x14ac:dyDescent="0.3">
      <c r="A74" s="60" t="s">
        <v>99</v>
      </c>
      <c r="B74" s="48"/>
      <c r="C74" s="49"/>
      <c r="D74" s="15">
        <f t="shared" si="2"/>
        <v>0</v>
      </c>
      <c r="E74" s="77"/>
    </row>
    <row r="75" spans="1:5" ht="15.75" thickBot="1" x14ac:dyDescent="0.3">
      <c r="A75" s="61" t="s">
        <v>18</v>
      </c>
      <c r="B75" s="6"/>
      <c r="C75" s="7"/>
      <c r="D75" s="11">
        <f>SUM(D42:D74)</f>
        <v>0</v>
      </c>
      <c r="E75" s="80"/>
    </row>
    <row r="76" spans="1:5" ht="15.75" thickBot="1" x14ac:dyDescent="0.3"/>
    <row r="77" spans="1:5" ht="15.75" thickBot="1" x14ac:dyDescent="0.3">
      <c r="A77" s="67" t="s">
        <v>49</v>
      </c>
      <c r="B77" s="69">
        <f>D$39+(D$75*2)</f>
        <v>0</v>
      </c>
    </row>
    <row r="78" spans="1:5" ht="15.75" thickBot="1" x14ac:dyDescent="0.3">
      <c r="A78" s="63"/>
      <c r="B78" s="73"/>
    </row>
    <row r="79" spans="1:5" ht="15.75" thickBot="1" x14ac:dyDescent="0.3">
      <c r="A79" s="68" t="s">
        <v>104</v>
      </c>
      <c r="B79" s="71">
        <f>B15-D75</f>
        <v>0</v>
      </c>
    </row>
    <row r="80" spans="1:5" ht="15.75" thickBot="1" x14ac:dyDescent="0.3">
      <c r="A80" s="66"/>
      <c r="B80" s="65"/>
    </row>
    <row r="81" spans="1:2" ht="15.75" thickBot="1" x14ac:dyDescent="0.3">
      <c r="A81" s="68" t="s">
        <v>63</v>
      </c>
      <c r="B81" s="116">
        <f>IFERROR(((B77/B79)+2),0)</f>
        <v>0</v>
      </c>
    </row>
    <row r="82" spans="1:2" ht="15.75" thickBot="1" x14ac:dyDescent="0.3"/>
    <row r="83" spans="1:2" ht="15.75" thickBot="1" x14ac:dyDescent="0.3">
      <c r="A83" s="84" t="s">
        <v>108</v>
      </c>
      <c r="B83" s="117">
        <f>IFERROR(D75/B6,0)</f>
        <v>0</v>
      </c>
    </row>
    <row r="84" spans="1:2" ht="15.75" thickBot="1" x14ac:dyDescent="0.3">
      <c r="A84" s="85" t="s">
        <v>109</v>
      </c>
      <c r="B84" s="117">
        <f>IFERROR(B83/B5,0)</f>
        <v>0</v>
      </c>
    </row>
  </sheetData>
  <pageMargins left="0.7" right="0.7" top="0.75" bottom="0.75" header="0.3" footer="0.3"/>
  <pageSetup paperSize="212"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workbookViewId="0"/>
  </sheetViews>
  <sheetFormatPr defaultRowHeight="15" x14ac:dyDescent="0.25"/>
  <cols>
    <col min="1" max="1" width="49" customWidth="1"/>
    <col min="2" max="4" width="13.5703125" customWidth="1"/>
    <col min="5" max="5" width="64" customWidth="1"/>
    <col min="6" max="7" width="13.5703125" customWidth="1"/>
    <col min="8" max="8" width="15.5703125" customWidth="1"/>
    <col min="9" max="9" width="14.140625" customWidth="1"/>
    <col min="10" max="11" width="16.140625" customWidth="1"/>
    <col min="12" max="12" width="11.140625" customWidth="1"/>
    <col min="13" max="16" width="16.140625" customWidth="1"/>
    <col min="18" max="18" width="19.7109375" customWidth="1"/>
  </cols>
  <sheetData>
    <row r="1" spans="1:5" ht="23.25" x14ac:dyDescent="0.35">
      <c r="A1" s="74" t="s">
        <v>89</v>
      </c>
    </row>
    <row r="2" spans="1:5" ht="45" x14ac:dyDescent="0.25">
      <c r="A2" s="4" t="s">
        <v>69</v>
      </c>
      <c r="B2" s="20" t="s">
        <v>68</v>
      </c>
      <c r="C2" s="20" t="s">
        <v>67</v>
      </c>
    </row>
    <row r="3" spans="1:5" x14ac:dyDescent="0.25">
      <c r="B3" s="17"/>
      <c r="C3" s="17"/>
    </row>
    <row r="4" spans="1:5" ht="15.75" thickBot="1" x14ac:dyDescent="0.3"/>
    <row r="5" spans="1:5" ht="21.75" thickBot="1" x14ac:dyDescent="0.3">
      <c r="A5" s="8" t="s">
        <v>102</v>
      </c>
      <c r="B5" s="108" t="s">
        <v>57</v>
      </c>
      <c r="C5" s="106" t="s">
        <v>58</v>
      </c>
      <c r="D5" s="94" t="s">
        <v>59</v>
      </c>
      <c r="E5" s="50" t="s">
        <v>117</v>
      </c>
    </row>
    <row r="6" spans="1:5" x14ac:dyDescent="0.25">
      <c r="A6" s="1" t="s">
        <v>66</v>
      </c>
      <c r="B6" s="109"/>
      <c r="C6" s="110"/>
      <c r="D6" s="15">
        <f t="shared" ref="D6:D10" si="0">C6*B6</f>
        <v>0</v>
      </c>
      <c r="E6" s="95"/>
    </row>
    <row r="7" spans="1:5" x14ac:dyDescent="0.25">
      <c r="A7" s="1" t="s">
        <v>53</v>
      </c>
      <c r="B7" s="111"/>
      <c r="C7" s="112"/>
      <c r="D7" s="15">
        <f t="shared" si="0"/>
        <v>0</v>
      </c>
      <c r="E7" s="77"/>
    </row>
    <row r="8" spans="1:5" x14ac:dyDescent="0.25">
      <c r="A8" s="107" t="s">
        <v>32</v>
      </c>
      <c r="B8" s="111"/>
      <c r="C8" s="112"/>
      <c r="D8" s="15">
        <f t="shared" ref="D8" si="1">C8*B8</f>
        <v>0</v>
      </c>
      <c r="E8" s="77"/>
    </row>
    <row r="9" spans="1:5" x14ac:dyDescent="0.25">
      <c r="A9" s="1" t="s">
        <v>19</v>
      </c>
      <c r="B9" s="111"/>
      <c r="C9" s="112"/>
      <c r="D9" s="15">
        <f t="shared" si="0"/>
        <v>0</v>
      </c>
      <c r="E9" s="77"/>
    </row>
    <row r="10" spans="1:5" x14ac:dyDescent="0.25">
      <c r="A10" s="1" t="s">
        <v>2</v>
      </c>
      <c r="B10" s="111"/>
      <c r="C10" s="112"/>
      <c r="D10" s="15">
        <f t="shared" si="0"/>
        <v>0</v>
      </c>
      <c r="E10" s="77"/>
    </row>
    <row r="11" spans="1:5" x14ac:dyDescent="0.25">
      <c r="A11" s="1" t="s">
        <v>51</v>
      </c>
      <c r="B11" s="111"/>
      <c r="C11" s="112"/>
      <c r="D11" s="15">
        <f>C11*B11</f>
        <v>0</v>
      </c>
      <c r="E11" s="77"/>
    </row>
    <row r="12" spans="1:5" x14ac:dyDescent="0.25">
      <c r="A12" s="1" t="s">
        <v>50</v>
      </c>
      <c r="B12" s="111"/>
      <c r="C12" s="112"/>
      <c r="D12" s="15">
        <f>C12*B12</f>
        <v>0</v>
      </c>
      <c r="E12" s="77"/>
    </row>
    <row r="13" spans="1:5" x14ac:dyDescent="0.25">
      <c r="A13" s="1" t="s">
        <v>52</v>
      </c>
      <c r="B13" s="111"/>
      <c r="C13" s="112"/>
      <c r="D13" s="15">
        <f>C13*B13</f>
        <v>0</v>
      </c>
      <c r="E13" s="77"/>
    </row>
    <row r="14" spans="1:5" x14ac:dyDescent="0.25">
      <c r="A14" s="1" t="s">
        <v>33</v>
      </c>
      <c r="B14" s="111"/>
      <c r="C14" s="112"/>
      <c r="D14" s="15">
        <f t="shared" ref="D14:D16" si="2">C14*B14</f>
        <v>0</v>
      </c>
      <c r="E14" s="77"/>
    </row>
    <row r="15" spans="1:5" x14ac:dyDescent="0.25">
      <c r="A15" s="1" t="s">
        <v>20</v>
      </c>
      <c r="B15" s="111"/>
      <c r="C15" s="112"/>
      <c r="D15" s="15">
        <f>C15*B15</f>
        <v>0</v>
      </c>
      <c r="E15" s="77"/>
    </row>
    <row r="16" spans="1:5" ht="15.75" thickBot="1" x14ac:dyDescent="0.3">
      <c r="A16" s="1" t="s">
        <v>34</v>
      </c>
      <c r="B16" s="18"/>
      <c r="C16" s="113"/>
      <c r="D16" s="19">
        <f t="shared" si="2"/>
        <v>0</v>
      </c>
      <c r="E16" s="77"/>
    </row>
    <row r="17" spans="1:5" ht="15.75" thickBot="1" x14ac:dyDescent="0.3">
      <c r="A17" s="2" t="s">
        <v>21</v>
      </c>
      <c r="B17" s="6"/>
      <c r="C17" s="7"/>
      <c r="D17" s="12">
        <f>SUM(D6:D16)</f>
        <v>0</v>
      </c>
      <c r="E17" s="80"/>
    </row>
    <row r="18" spans="1:5" ht="15.75" thickBot="1" x14ac:dyDescent="0.3">
      <c r="D18" s="3"/>
    </row>
    <row r="19" spans="1:5" ht="15.75" thickBot="1" x14ac:dyDescent="0.3">
      <c r="A19" s="96" t="s">
        <v>103</v>
      </c>
      <c r="B19" s="98"/>
      <c r="D19" s="3"/>
    </row>
    <row r="20" spans="1:5" ht="15.75" thickBot="1" x14ac:dyDescent="0.3">
      <c r="A20" s="97" t="s">
        <v>64</v>
      </c>
      <c r="B20" s="70"/>
    </row>
    <row r="21" spans="1:5" ht="15.75" thickBot="1" x14ac:dyDescent="0.3">
      <c r="B21" s="21"/>
      <c r="C21" s="13"/>
    </row>
    <row r="22" spans="1:5" ht="15.75" thickBot="1" x14ac:dyDescent="0.3">
      <c r="A22" s="97" t="s">
        <v>54</v>
      </c>
      <c r="B22" s="115">
        <f>B20*C3</f>
        <v>0</v>
      </c>
    </row>
    <row r="23" spans="1:5" ht="15.75" thickBot="1" x14ac:dyDescent="0.3">
      <c r="A23" s="97" t="s">
        <v>55</v>
      </c>
      <c r="B23" s="115">
        <f>B22-D17</f>
        <v>0</v>
      </c>
      <c r="C23" s="22"/>
      <c r="D23" s="22"/>
    </row>
    <row r="24" spans="1:5" ht="15.75" thickBot="1" x14ac:dyDescent="0.3">
      <c r="A24" s="97" t="s">
        <v>65</v>
      </c>
      <c r="B24" s="114">
        <f>IFERROR(B23/C3,0)</f>
        <v>0</v>
      </c>
      <c r="C24" s="22"/>
      <c r="D24" s="22"/>
    </row>
    <row r="25" spans="1:5" ht="15.75" thickBot="1" x14ac:dyDescent="0.3">
      <c r="A25" s="97" t="s">
        <v>56</v>
      </c>
      <c r="B25" s="114">
        <f>IFERROR(B23/B6,0)</f>
        <v>0</v>
      </c>
      <c r="C25" s="22"/>
      <c r="D25" s="22"/>
    </row>
    <row r="26" spans="1:5" ht="15.75" thickBot="1" x14ac:dyDescent="0.3">
      <c r="A26" s="92"/>
      <c r="B26" s="93"/>
      <c r="C26" s="22"/>
      <c r="D26" s="22"/>
    </row>
    <row r="27" spans="1:5" ht="15.75" thickBot="1" x14ac:dyDescent="0.3">
      <c r="A27" s="84" t="s">
        <v>94</v>
      </c>
      <c r="B27" s="70"/>
    </row>
    <row r="28" spans="1:5" ht="15.75" thickBot="1" x14ac:dyDescent="0.3"/>
    <row r="29" spans="1:5" ht="15.75" thickBot="1" x14ac:dyDescent="0.3">
      <c r="A29" s="101" t="s">
        <v>91</v>
      </c>
      <c r="B29" s="102">
        <f>B27*B22</f>
        <v>0</v>
      </c>
    </row>
    <row r="30" spans="1:5" ht="15.75" thickBot="1" x14ac:dyDescent="0.3">
      <c r="A30" s="101" t="s">
        <v>92</v>
      </c>
      <c r="B30" s="102">
        <f>B23*B20</f>
        <v>0</v>
      </c>
    </row>
    <row r="31" spans="1:5" ht="15.75" thickBot="1" x14ac:dyDescent="0.3">
      <c r="A31" s="84"/>
    </row>
    <row r="32" spans="1:5" ht="15.75" thickBot="1" x14ac:dyDescent="0.3">
      <c r="A32" s="8" t="s">
        <v>107</v>
      </c>
      <c r="B32" s="99"/>
    </row>
    <row r="33" spans="1:2" ht="15.75" thickBot="1" x14ac:dyDescent="0.3">
      <c r="A33" s="84" t="s">
        <v>93</v>
      </c>
      <c r="B33" s="103">
        <f>'Elderberry Financial Analysis'!B79</f>
        <v>0</v>
      </c>
    </row>
    <row r="34" spans="1:2" ht="15.75" thickBot="1" x14ac:dyDescent="0.3">
      <c r="A34" s="84" t="s">
        <v>92</v>
      </c>
      <c r="B34" s="103">
        <f>B30</f>
        <v>0</v>
      </c>
    </row>
    <row r="35" spans="1:2" ht="15.75" thickBot="1" x14ac:dyDescent="0.3">
      <c r="A35" s="105" t="s">
        <v>106</v>
      </c>
      <c r="B35" s="104">
        <f>SUM(B33:B34)</f>
        <v>0</v>
      </c>
    </row>
  </sheetData>
  <pageMargins left="0.7" right="0.7" top="0.75" bottom="0.75" header="0.3" footer="0.3"/>
  <pageSetup paperSize="212"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Elderberry Financial Analysis</vt:lpstr>
      <vt:lpstr>Elderberry Value Add</vt:lpstr>
      <vt:lpstr>'Elderberry Financial Analysis'!Print_Area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dc:creator>
  <cp:lastModifiedBy>Herrick, Cheryl</cp:lastModifiedBy>
  <cp:lastPrinted>2016-04-26T03:16:09Z</cp:lastPrinted>
  <dcterms:created xsi:type="dcterms:W3CDTF">2015-10-22T20:57:37Z</dcterms:created>
  <dcterms:modified xsi:type="dcterms:W3CDTF">2016-07-22T13:30:49Z</dcterms:modified>
</cp:coreProperties>
</file>