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ouill\Documents\FactSheets\"/>
    </mc:Choice>
  </mc:AlternateContent>
  <bookViews>
    <workbookView xWindow="0" yWindow="0" windowWidth="20490" windowHeight="7650"/>
  </bookViews>
  <sheets>
    <sheet name="Drying Lookup Table" sheetId="2" r:id="rId1"/>
  </sheets>
  <calcPr calcId="162913"/>
</workbook>
</file>

<file path=xl/calcChain.xml><?xml version="1.0" encoding="utf-8"?>
<calcChain xmlns="http://schemas.openxmlformats.org/spreadsheetml/2006/main">
  <c r="N31" i="2" l="1"/>
  <c r="M31" i="2"/>
  <c r="L31" i="2"/>
  <c r="K31" i="2"/>
  <c r="J31" i="2"/>
  <c r="I31" i="2"/>
  <c r="H31" i="2"/>
  <c r="G31" i="2"/>
  <c r="F31" i="2"/>
  <c r="E31" i="2"/>
  <c r="D31" i="2"/>
  <c r="C31" i="2"/>
  <c r="B31" i="2"/>
  <c r="A32" i="2"/>
  <c r="L32" i="2" s="1"/>
  <c r="A30" i="2"/>
  <c r="M30" i="2" l="1"/>
  <c r="I30" i="2"/>
  <c r="E30" i="2"/>
  <c r="B30" i="2"/>
  <c r="K30" i="2"/>
  <c r="G30" i="2"/>
  <c r="C30" i="2"/>
  <c r="F30" i="2"/>
  <c r="H30" i="2"/>
  <c r="D32" i="2"/>
  <c r="M32" i="2"/>
  <c r="I32" i="2"/>
  <c r="E32" i="2"/>
  <c r="K32" i="2"/>
  <c r="G32" i="2"/>
  <c r="C32" i="2"/>
  <c r="B32" i="2"/>
  <c r="N30" i="2"/>
  <c r="J32" i="2"/>
  <c r="A33" i="2"/>
  <c r="J30" i="2"/>
  <c r="F32" i="2"/>
  <c r="N32" i="2"/>
  <c r="A29" i="2"/>
  <c r="D30" i="2"/>
  <c r="L30" i="2"/>
  <c r="H32" i="2"/>
  <c r="I16" i="2"/>
  <c r="M29" i="2" l="1"/>
  <c r="I29" i="2"/>
  <c r="E29" i="2"/>
  <c r="K29" i="2"/>
  <c r="G29" i="2"/>
  <c r="C29" i="2"/>
  <c r="H29" i="2"/>
  <c r="N29" i="2"/>
  <c r="F29" i="2"/>
  <c r="A28" i="2"/>
  <c r="B29" i="2"/>
  <c r="J29" i="2"/>
  <c r="L29" i="2"/>
  <c r="D29" i="2"/>
  <c r="A34" i="2"/>
  <c r="M33" i="2"/>
  <c r="I33" i="2"/>
  <c r="E33" i="2"/>
  <c r="K33" i="2"/>
  <c r="G33" i="2"/>
  <c r="C33" i="2"/>
  <c r="L33" i="2"/>
  <c r="D33" i="2"/>
  <c r="B33" i="2"/>
  <c r="J33" i="2"/>
  <c r="N33" i="2"/>
  <c r="H33" i="2"/>
  <c r="F33" i="2"/>
  <c r="C10" i="2"/>
  <c r="F16" i="2" s="1"/>
  <c r="C9" i="2"/>
  <c r="M34" i="2" l="1"/>
  <c r="I34" i="2"/>
  <c r="E34" i="2"/>
  <c r="B34" i="2"/>
  <c r="K34" i="2"/>
  <c r="G34" i="2"/>
  <c r="C34" i="2"/>
  <c r="H34" i="2"/>
  <c r="N34" i="2"/>
  <c r="F34" i="2"/>
  <c r="A36" i="2"/>
  <c r="L34" i="2"/>
  <c r="D34" i="2"/>
  <c r="J34" i="2"/>
  <c r="M28" i="2"/>
  <c r="I28" i="2"/>
  <c r="E28" i="2"/>
  <c r="K28" i="2"/>
  <c r="G28" i="2"/>
  <c r="C28" i="2"/>
  <c r="B28" i="2"/>
  <c r="L28" i="2"/>
  <c r="D28" i="2"/>
  <c r="J28" i="2"/>
  <c r="F28" i="2"/>
  <c r="H28" i="2"/>
  <c r="A27" i="2"/>
  <c r="N28" i="2"/>
  <c r="A35" i="2"/>
  <c r="M35" i="2" l="1"/>
  <c r="I35" i="2"/>
  <c r="E35" i="2"/>
  <c r="K35" i="2"/>
  <c r="G35" i="2"/>
  <c r="C35" i="2"/>
  <c r="L35" i="2"/>
  <c r="D35" i="2"/>
  <c r="A37" i="2"/>
  <c r="J35" i="2"/>
  <c r="F35" i="2"/>
  <c r="H35" i="2"/>
  <c r="N35" i="2"/>
  <c r="B35" i="2"/>
  <c r="A26" i="2"/>
  <c r="M27" i="2"/>
  <c r="I27" i="2"/>
  <c r="E27" i="2"/>
  <c r="K27" i="2"/>
  <c r="G27" i="2"/>
  <c r="C27" i="2"/>
  <c r="H27" i="2"/>
  <c r="N27" i="2"/>
  <c r="F27" i="2"/>
  <c r="B27" i="2"/>
  <c r="L27" i="2"/>
  <c r="D27" i="2"/>
  <c r="J27" i="2"/>
  <c r="M36" i="2"/>
  <c r="I36" i="2"/>
  <c r="E36" i="2"/>
  <c r="K36" i="2"/>
  <c r="G36" i="2"/>
  <c r="C36" i="2"/>
  <c r="B36" i="2"/>
  <c r="H36" i="2"/>
  <c r="N36" i="2"/>
  <c r="F36" i="2"/>
  <c r="J36" i="2"/>
  <c r="L36" i="2"/>
  <c r="D36" i="2"/>
  <c r="A38" i="2"/>
  <c r="M37" i="2" l="1"/>
  <c r="I37" i="2"/>
  <c r="E37" i="2"/>
  <c r="K37" i="2"/>
  <c r="G37" i="2"/>
  <c r="C37" i="2"/>
  <c r="L37" i="2"/>
  <c r="D37" i="2"/>
  <c r="J37" i="2"/>
  <c r="N37" i="2"/>
  <c r="H37" i="2"/>
  <c r="B37" i="2"/>
  <c r="F37" i="2"/>
  <c r="A25" i="2"/>
  <c r="M26" i="2"/>
  <c r="I26" i="2"/>
  <c r="E26" i="2"/>
  <c r="B26" i="2"/>
  <c r="K26" i="2"/>
  <c r="G26" i="2"/>
  <c r="C26" i="2"/>
  <c r="L26" i="2"/>
  <c r="D26" i="2"/>
  <c r="J26" i="2"/>
  <c r="N26" i="2"/>
  <c r="H26" i="2"/>
  <c r="F26" i="2"/>
  <c r="M38" i="2"/>
  <c r="I38" i="2"/>
  <c r="E38" i="2"/>
  <c r="B38" i="2"/>
  <c r="K38" i="2"/>
  <c r="G38" i="2"/>
  <c r="C38" i="2"/>
  <c r="H38" i="2"/>
  <c r="N38" i="2"/>
  <c r="F38" i="2"/>
  <c r="L38" i="2"/>
  <c r="D38" i="2"/>
  <c r="A39" i="2"/>
  <c r="J38" i="2"/>
  <c r="M25" i="2" l="1"/>
  <c r="I25" i="2"/>
  <c r="E25" i="2"/>
  <c r="K25" i="2"/>
  <c r="G25" i="2"/>
  <c r="C25" i="2"/>
  <c r="H25" i="2"/>
  <c r="N25" i="2"/>
  <c r="F25" i="2"/>
  <c r="J25" i="2"/>
  <c r="L25" i="2"/>
  <c r="D25" i="2"/>
  <c r="B25" i="2"/>
  <c r="M39" i="2"/>
  <c r="I39" i="2"/>
  <c r="E39" i="2"/>
  <c r="K39" i="2"/>
  <c r="G39" i="2"/>
  <c r="C39" i="2"/>
  <c r="L39" i="2"/>
  <c r="D39" i="2"/>
  <c r="J39" i="2"/>
  <c r="B39" i="2"/>
  <c r="A40" i="2"/>
  <c r="F39" i="2"/>
  <c r="H39" i="2"/>
  <c r="N39" i="2"/>
  <c r="M40" i="2" l="1"/>
  <c r="I40" i="2"/>
  <c r="E40" i="2"/>
  <c r="K40" i="2"/>
  <c r="G40" i="2"/>
  <c r="C40" i="2"/>
  <c r="B40" i="2"/>
  <c r="H40" i="2"/>
  <c r="A41" i="2"/>
  <c r="N40" i="2"/>
  <c r="F40" i="2"/>
  <c r="J40" i="2"/>
  <c r="L40" i="2"/>
  <c r="D40" i="2"/>
  <c r="A42" i="2" l="1"/>
  <c r="M41" i="2"/>
  <c r="I41" i="2"/>
  <c r="E41" i="2"/>
  <c r="K41" i="2"/>
  <c r="G41" i="2"/>
  <c r="C41" i="2"/>
  <c r="L41" i="2"/>
  <c r="D41" i="2"/>
  <c r="B41" i="2"/>
  <c r="J41" i="2"/>
  <c r="N41" i="2"/>
  <c r="H41" i="2"/>
  <c r="F41" i="2"/>
  <c r="A43" i="2" l="1"/>
  <c r="M42" i="2"/>
  <c r="I42" i="2"/>
  <c r="E42" i="2"/>
  <c r="B42" i="2"/>
  <c r="K42" i="2"/>
  <c r="G42" i="2"/>
  <c r="C42" i="2"/>
  <c r="H42" i="2"/>
  <c r="N42" i="2"/>
  <c r="F42" i="2"/>
  <c r="J42" i="2"/>
  <c r="L42" i="2"/>
  <c r="D42" i="2"/>
  <c r="A44" i="2" l="1"/>
  <c r="M43" i="2"/>
  <c r="I43" i="2"/>
  <c r="E43" i="2"/>
  <c r="K43" i="2"/>
  <c r="G43" i="2"/>
  <c r="C43" i="2"/>
  <c r="L43" i="2"/>
  <c r="D43" i="2"/>
  <c r="J43" i="2"/>
  <c r="N43" i="2"/>
  <c r="B43" i="2"/>
  <c r="H43" i="2"/>
  <c r="F43" i="2"/>
  <c r="A45" i="2" l="1"/>
  <c r="M44" i="2"/>
  <c r="I44" i="2"/>
  <c r="E44" i="2"/>
  <c r="K44" i="2"/>
  <c r="G44" i="2"/>
  <c r="C44" i="2"/>
  <c r="B44" i="2"/>
  <c r="H44" i="2"/>
  <c r="N44" i="2"/>
  <c r="F44" i="2"/>
  <c r="L44" i="2"/>
  <c r="D44" i="2"/>
  <c r="J44" i="2"/>
  <c r="A46" i="2" l="1"/>
  <c r="M45" i="2"/>
  <c r="I45" i="2"/>
  <c r="E45" i="2"/>
  <c r="K45" i="2"/>
  <c r="G45" i="2"/>
  <c r="C45" i="2"/>
  <c r="L45" i="2"/>
  <c r="D45" i="2"/>
  <c r="J45" i="2"/>
  <c r="F45" i="2"/>
  <c r="H45" i="2"/>
  <c r="B45" i="2"/>
  <c r="N45" i="2"/>
  <c r="A47" i="2" l="1"/>
  <c r="M46" i="2"/>
  <c r="I46" i="2"/>
  <c r="E46" i="2"/>
  <c r="B46" i="2"/>
  <c r="K46" i="2"/>
  <c r="G46" i="2"/>
  <c r="C46" i="2"/>
  <c r="H46" i="2"/>
  <c r="N46" i="2"/>
  <c r="F46" i="2"/>
  <c r="J46" i="2"/>
  <c r="L46" i="2"/>
  <c r="D46" i="2"/>
  <c r="A48" i="2" l="1"/>
  <c r="M47" i="2"/>
  <c r="I47" i="2"/>
  <c r="E47" i="2"/>
  <c r="K47" i="2"/>
  <c r="G47" i="2"/>
  <c r="C47" i="2"/>
  <c r="L47" i="2"/>
  <c r="D47" i="2"/>
  <c r="J47" i="2"/>
  <c r="B47" i="2"/>
  <c r="N47" i="2"/>
  <c r="H47" i="2"/>
  <c r="F47" i="2"/>
  <c r="A49" i="2" l="1"/>
  <c r="M48" i="2"/>
  <c r="I48" i="2"/>
  <c r="E48" i="2"/>
  <c r="K48" i="2"/>
  <c r="G48" i="2"/>
  <c r="C48" i="2"/>
  <c r="B48" i="2"/>
  <c r="H48" i="2"/>
  <c r="N48" i="2"/>
  <c r="F48" i="2"/>
  <c r="L48" i="2"/>
  <c r="D48" i="2"/>
  <c r="J48" i="2"/>
  <c r="A50" i="2" l="1"/>
  <c r="M49" i="2"/>
  <c r="I49" i="2"/>
  <c r="E49" i="2"/>
  <c r="K49" i="2"/>
  <c r="G49" i="2"/>
  <c r="C49" i="2"/>
  <c r="L49" i="2"/>
  <c r="D49" i="2"/>
  <c r="B49" i="2"/>
  <c r="J49" i="2"/>
  <c r="N49" i="2"/>
  <c r="F49" i="2"/>
  <c r="H49" i="2"/>
  <c r="A51" i="2" l="1"/>
  <c r="M50" i="2"/>
  <c r="I50" i="2"/>
  <c r="E50" i="2"/>
  <c r="B50" i="2"/>
  <c r="K50" i="2"/>
  <c r="G50" i="2"/>
  <c r="C50" i="2"/>
  <c r="H50" i="2"/>
  <c r="N50" i="2"/>
  <c r="F50" i="2"/>
  <c r="J50" i="2"/>
  <c r="L50" i="2"/>
  <c r="D50" i="2"/>
  <c r="M51" i="2" l="1"/>
  <c r="I51" i="2"/>
  <c r="E51" i="2"/>
  <c r="K51" i="2"/>
  <c r="G51" i="2"/>
  <c r="C51" i="2"/>
  <c r="L51" i="2"/>
  <c r="D51" i="2"/>
  <c r="J51" i="2"/>
  <c r="N51" i="2"/>
  <c r="H51" i="2"/>
  <c r="F51" i="2"/>
  <c r="B51" i="2"/>
</calcChain>
</file>

<file path=xl/sharedStrings.xml><?xml version="1.0" encoding="utf-8"?>
<sst xmlns="http://schemas.openxmlformats.org/spreadsheetml/2006/main" count="31" uniqueCount="30">
  <si>
    <t>Hop Harvest Moisture Calculator</t>
  </si>
  <si>
    <t>Sample weighs</t>
  </si>
  <si>
    <t>grams at</t>
  </si>
  <si>
    <t>% moisture (by weight)</t>
  </si>
  <si>
    <t>% Moisture</t>
  </si>
  <si>
    <t>{Fill in the grey boxes with information you have, the results are provided in the red boxes}</t>
  </si>
  <si>
    <t>% dry matter (by weight)</t>
  </si>
  <si>
    <t>Harvest moisture (%)</t>
  </si>
  <si>
    <t>Harvest   dry matter (%)</t>
  </si>
  <si>
    <t>Target harvest timing</t>
  </si>
  <si>
    <t>gram sample of harvested hops (remember to subtract the weight of the container or "tare" the scale before adding hops)</t>
  </si>
  <si>
    <t>If using a microwave or oven, stir the sample every minute to prevent scorching!</t>
  </si>
  <si>
    <t xml:space="preserve">Dry out sample with microwave, dehydrator, or oven. Weigh frequently, the sample is at 0% moisture when it no longer loses weight.  </t>
  </si>
  <si>
    <t>Your hops are over-dried!</t>
  </si>
  <si>
    <t>Harvest moisture is</t>
  </si>
  <si>
    <t>Harvest dry matter is</t>
  </si>
  <si>
    <t>Ensure your hops are dried to an appropriate moisture (target 8%); put a known weight in a sample bag and place it in the oast with the rest of the harvest.</t>
  </si>
  <si>
    <t>To help you calculate drying weight, please see the Drying Lookup Table below.</t>
  </si>
  <si>
    <t>Drying Lookup Table</t>
  </si>
  <si>
    <t>Target moisture</t>
  </si>
  <si>
    <t xml:space="preserve">gram sample of (undried) harvested hops at </t>
  </si>
  <si>
    <t>will weigh</t>
  </si>
  <si>
    <r>
      <rPr>
        <sz val="10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moisture</t>
    </r>
  </si>
  <si>
    <t>g</t>
  </si>
  <si>
    <t>Bag weight:</t>
  </si>
  <si>
    <t>grams when at 0% moisture  (remember to "tare" the container, or subtract its weight)</t>
  </si>
  <si>
    <t>Determining dry matter and harvest moisture:</t>
  </si>
  <si>
    <t>Determining % moisture during drying or for storage:</t>
  </si>
  <si>
    <t>Weight of your sample in grams (including bag weight)</t>
  </si>
  <si>
    <t>Click here for help and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</si>
</sst>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5" xfId="0" applyNumberForma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4" borderId="4" xfId="0" applyNumberFormat="1" applyFill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0" xfId="0" applyBorder="1"/>
    <xf numFmtId="164" fontId="0" fillId="4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4" borderId="13" xfId="0" applyNumberFormat="1" applyFill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164" fontId="0" fillId="4" borderId="15" xfId="0" applyNumberFormat="1" applyFill="1" applyBorder="1" applyAlignment="1" applyProtection="1">
      <alignment horizontal="center"/>
    </xf>
    <xf numFmtId="164" fontId="0" fillId="4" borderId="16" xfId="0" applyNumberFormat="1" applyFill="1" applyBorder="1" applyAlignment="1" applyProtection="1">
      <alignment horizontal="center"/>
    </xf>
    <xf numFmtId="164" fontId="0" fillId="0" borderId="16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164" fontId="0" fillId="0" borderId="18" xfId="0" applyNumberFormat="1" applyFill="1" applyBorder="1" applyAlignment="1" applyProtection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right"/>
    </xf>
    <xf numFmtId="0" fontId="0" fillId="0" borderId="25" xfId="0" applyBorder="1"/>
    <xf numFmtId="0" fontId="0" fillId="0" borderId="0" xfId="0" applyFont="1"/>
    <xf numFmtId="0" fontId="1" fillId="0" borderId="22" xfId="0" applyFont="1" applyBorder="1"/>
    <xf numFmtId="0" fontId="0" fillId="0" borderId="22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164" fontId="0" fillId="7" borderId="1" xfId="0" applyNumberFormat="1" applyFill="1" applyBorder="1" applyAlignment="1">
      <alignment horizontal="center"/>
    </xf>
    <xf numFmtId="164" fontId="0" fillId="7" borderId="4" xfId="0" applyNumberFormat="1" applyFill="1" applyBorder="1" applyAlignment="1" applyProtection="1">
      <alignment horizontal="center"/>
    </xf>
    <xf numFmtId="164" fontId="0" fillId="7" borderId="5" xfId="0" applyNumberFormat="1" applyFill="1" applyBorder="1" applyAlignment="1" applyProtection="1">
      <alignment horizontal="center"/>
    </xf>
    <xf numFmtId="164" fontId="0" fillId="7" borderId="16" xfId="0" applyNumberFormat="1" applyFill="1" applyBorder="1" applyAlignment="1" applyProtection="1">
      <alignment horizontal="center"/>
    </xf>
    <xf numFmtId="0" fontId="0" fillId="7" borderId="0" xfId="0" applyFill="1"/>
    <xf numFmtId="0" fontId="0" fillId="2" borderId="2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19" xfId="0" applyFont="1" applyBorder="1"/>
    <xf numFmtId="0" fontId="3" fillId="0" borderId="0" xfId="0" applyFont="1"/>
    <xf numFmtId="0" fontId="0" fillId="0" borderId="0" xfId="0" applyFill="1"/>
    <xf numFmtId="164" fontId="0" fillId="3" borderId="0" xfId="0" applyNumberFormat="1" applyFill="1" applyBorder="1" applyAlignment="1" applyProtection="1">
      <alignment horizontal="right"/>
    </xf>
    <xf numFmtId="164" fontId="0" fillId="8" borderId="0" xfId="0" applyNumberFormat="1" applyFill="1" applyBorder="1" applyAlignment="1" applyProtection="1">
      <alignment horizontal="left"/>
    </xf>
    <xf numFmtId="0" fontId="2" fillId="0" borderId="22" xfId="0" applyFont="1" applyBorder="1"/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right"/>
    </xf>
    <xf numFmtId="164" fontId="0" fillId="0" borderId="0" xfId="0" applyNumberFormat="1" applyFill="1" applyBorder="1" applyAlignment="1" applyProtection="1">
      <alignment horizontal="left"/>
    </xf>
    <xf numFmtId="164" fontId="0" fillId="4" borderId="28" xfId="0" applyNumberFormat="1" applyFill="1" applyBorder="1" applyAlignment="1" applyProtection="1">
      <alignment horizontal="center"/>
    </xf>
    <xf numFmtId="164" fontId="0" fillId="4" borderId="29" xfId="0" applyNumberFormat="1" applyFill="1" applyBorder="1" applyAlignment="1" applyProtection="1">
      <alignment horizontal="center"/>
    </xf>
    <xf numFmtId="164" fontId="0" fillId="7" borderId="29" xfId="0" applyNumberFormat="1" applyFill="1" applyBorder="1" applyAlignment="1" applyProtection="1">
      <alignment horizontal="center"/>
    </xf>
    <xf numFmtId="164" fontId="0" fillId="0" borderId="29" xfId="0" applyNumberFormat="1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/>
    </xf>
    <xf numFmtId="164" fontId="0" fillId="4" borderId="31" xfId="0" applyNumberFormat="1" applyFill="1" applyBorder="1" applyAlignment="1" applyProtection="1">
      <alignment horizontal="center"/>
    </xf>
    <xf numFmtId="164" fontId="0" fillId="4" borderId="32" xfId="0" applyNumberFormat="1" applyFill="1" applyBorder="1" applyAlignment="1" applyProtection="1">
      <alignment horizontal="center"/>
    </xf>
    <xf numFmtId="164" fontId="0" fillId="7" borderId="32" xfId="0" applyNumberFormat="1" applyFill="1" applyBorder="1" applyAlignment="1" applyProtection="1">
      <alignment horizontal="center"/>
    </xf>
    <xf numFmtId="164" fontId="0" fillId="0" borderId="32" xfId="0" applyNumberFormat="1" applyBorder="1" applyAlignment="1" applyProtection="1">
      <alignment horizontal="center"/>
    </xf>
    <xf numFmtId="164" fontId="0" fillId="0" borderId="33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 vertical="top" wrapText="1"/>
    </xf>
    <xf numFmtId="164" fontId="0" fillId="6" borderId="1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4" fontId="0" fillId="6" borderId="2" xfId="0" applyNumberFormat="1" applyFill="1" applyBorder="1" applyAlignment="1" applyProtection="1">
      <alignment horizontal="center"/>
    </xf>
    <xf numFmtId="164" fontId="0" fillId="5" borderId="2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5" fillId="0" borderId="0" xfId="1" applyBorder="1" applyAlignment="1">
      <alignment horizontal="center"/>
    </xf>
    <xf numFmtId="0" fontId="5" fillId="0" borderId="23" xfId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blog.uvm.edu/hoppenin/2012/08/27/hop-harvest-readiness-calculato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0</xdr:rowOff>
    </xdr:from>
    <xdr:to>
      <xdr:col>16384</xdr:col>
      <xdr:colOff>9525</xdr:colOff>
      <xdr:row>2</xdr:row>
      <xdr:rowOff>20836</xdr:rowOff>
    </xdr:to>
    <xdr:pic>
      <xdr:nvPicPr>
        <xdr:cNvPr id="2" name="Picture 1" descr="C:\Users\cwcallah\Documents\Admin\Branding\s_UVMEXT_horizontal_lowres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0"/>
          <a:ext cx="3057525" cy="57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log.uvm.edu/hoppenin/2012/08/27/hop-harvest-readiness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A5" sqref="A5"/>
    </sheetView>
  </sheetViews>
  <sheetFormatPr defaultColWidth="0" defaultRowHeight="15" zeroHeight="1" x14ac:dyDescent="0.25"/>
  <cols>
    <col min="1" max="2" width="14" customWidth="1"/>
    <col min="3" max="3" width="10.7109375" customWidth="1"/>
    <col min="4" max="6" width="9.140625" customWidth="1"/>
    <col min="7" max="7" width="10.5703125" style="44" customWidth="1"/>
    <col min="8" max="8" width="9.85546875" customWidth="1"/>
    <col min="9" max="13" width="9.140625" customWidth="1"/>
    <col min="14" max="14" width="9" customWidth="1"/>
    <col min="15" max="15" width="9.140625" hidden="1" customWidth="1"/>
    <col min="16" max="16384" width="9.140625" hidden="1"/>
  </cols>
  <sheetData>
    <row r="1" spans="1:14" ht="24" thickTop="1" x14ac:dyDescent="0.35">
      <c r="A1" s="47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9.5" customHeight="1" x14ac:dyDescent="0.25">
      <c r="A2" s="3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2"/>
    </row>
    <row r="3" spans="1:14" x14ac:dyDescent="0.25">
      <c r="A3" s="31"/>
      <c r="B3" s="12"/>
      <c r="C3" s="12"/>
      <c r="D3" s="12"/>
      <c r="E3" s="12"/>
      <c r="F3" s="12"/>
      <c r="G3" s="12"/>
      <c r="H3" s="12"/>
      <c r="I3" s="12"/>
      <c r="J3" s="75" t="s">
        <v>29</v>
      </c>
      <c r="K3" s="75"/>
      <c r="L3" s="75"/>
      <c r="M3" s="75"/>
      <c r="N3" s="76"/>
    </row>
    <row r="4" spans="1:14" x14ac:dyDescent="0.25">
      <c r="A4" s="52" t="s">
        <v>26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32"/>
    </row>
    <row r="5" spans="1:14" x14ac:dyDescent="0.25">
      <c r="A5" s="45">
        <v>46.8</v>
      </c>
      <c r="B5" s="12" t="s">
        <v>10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2"/>
    </row>
    <row r="6" spans="1:14" x14ac:dyDescent="0.25">
      <c r="A6" s="31" t="s">
        <v>12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32"/>
    </row>
    <row r="7" spans="1:14" x14ac:dyDescent="0.25">
      <c r="A7" s="36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2"/>
    </row>
    <row r="8" spans="1:14" x14ac:dyDescent="0.25">
      <c r="A8" s="31" t="s">
        <v>1</v>
      </c>
      <c r="B8" s="46">
        <v>10.6</v>
      </c>
      <c r="C8" s="12" t="s">
        <v>25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2"/>
    </row>
    <row r="9" spans="1:14" x14ac:dyDescent="0.25">
      <c r="A9" s="31"/>
      <c r="B9" s="37" t="s">
        <v>15</v>
      </c>
      <c r="C9" s="4">
        <f>B8/A5*100</f>
        <v>22.649572649572651</v>
      </c>
      <c r="D9" s="12" t="s">
        <v>6</v>
      </c>
      <c r="E9" s="12"/>
      <c r="F9" s="12"/>
      <c r="G9" s="12"/>
      <c r="H9" s="12"/>
      <c r="I9" s="12"/>
      <c r="J9" s="12"/>
      <c r="K9" s="12"/>
      <c r="N9" s="32"/>
    </row>
    <row r="10" spans="1:14" x14ac:dyDescent="0.25">
      <c r="A10" s="31"/>
      <c r="B10" s="37" t="s">
        <v>14</v>
      </c>
      <c r="C10" s="4">
        <f>100-(B8/A5*100)</f>
        <v>77.350427350427353</v>
      </c>
      <c r="D10" s="12" t="s">
        <v>3</v>
      </c>
      <c r="E10" s="12"/>
      <c r="F10" s="12"/>
      <c r="G10" s="12"/>
      <c r="H10" s="12"/>
      <c r="I10" s="12"/>
      <c r="J10" s="12"/>
      <c r="K10" s="12"/>
      <c r="L10" s="12"/>
      <c r="M10" s="12"/>
      <c r="N10" s="32"/>
    </row>
    <row r="11" spans="1:14" x14ac:dyDescent="0.25">
      <c r="A11" s="31"/>
      <c r="B11" s="38"/>
      <c r="C11" s="24"/>
      <c r="D11" s="53"/>
      <c r="E11" s="12"/>
      <c r="F11" s="12"/>
      <c r="G11" s="12"/>
      <c r="H11" s="12"/>
      <c r="I11" s="12"/>
      <c r="J11" s="12"/>
      <c r="K11" s="12"/>
      <c r="L11" s="12"/>
      <c r="M11" s="12"/>
      <c r="N11" s="32"/>
    </row>
    <row r="12" spans="1:14" x14ac:dyDescent="0.25">
      <c r="A12" s="31"/>
      <c r="B12" s="38"/>
      <c r="C12" s="24"/>
      <c r="D12" s="53"/>
      <c r="E12" s="12"/>
      <c r="F12" s="12"/>
      <c r="G12" s="12"/>
      <c r="H12" s="12"/>
      <c r="I12" s="12"/>
      <c r="J12" s="12"/>
      <c r="K12" s="12"/>
      <c r="L12" s="12"/>
      <c r="M12" s="12"/>
      <c r="N12" s="32"/>
    </row>
    <row r="13" spans="1:14" x14ac:dyDescent="0.25">
      <c r="A13" s="52" t="s">
        <v>27</v>
      </c>
      <c r="B13" s="38"/>
      <c r="C13" s="2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2"/>
    </row>
    <row r="14" spans="1:14" x14ac:dyDescent="0.25">
      <c r="A14" s="31" t="s">
        <v>16</v>
      </c>
      <c r="B14" s="12"/>
      <c r="C14" s="12"/>
      <c r="D14" s="12"/>
      <c r="E14" s="33"/>
      <c r="F14" s="3"/>
      <c r="G14" s="12"/>
      <c r="H14" s="12"/>
      <c r="I14" s="12"/>
      <c r="J14" s="12"/>
      <c r="K14" s="12"/>
      <c r="L14" s="12"/>
      <c r="M14" s="12"/>
      <c r="N14" s="32"/>
    </row>
    <row r="15" spans="1:14" x14ac:dyDescent="0.25">
      <c r="A15" s="31" t="s">
        <v>24</v>
      </c>
      <c r="B15" s="46">
        <v>2.6</v>
      </c>
      <c r="C15" s="12" t="s">
        <v>23</v>
      </c>
      <c r="D15" s="12"/>
      <c r="E15" s="33"/>
      <c r="F15" s="3"/>
      <c r="G15" s="12"/>
      <c r="H15" s="12"/>
      <c r="I15" s="12"/>
      <c r="J15" s="12"/>
      <c r="K15" s="12"/>
      <c r="L15" s="12"/>
      <c r="M15" s="12"/>
      <c r="N15" s="32"/>
    </row>
    <row r="16" spans="1:14" x14ac:dyDescent="0.25">
      <c r="A16" s="74">
        <v>32</v>
      </c>
      <c r="B16" s="12" t="s">
        <v>20</v>
      </c>
      <c r="C16" s="12"/>
      <c r="D16" s="12"/>
      <c r="E16" s="12"/>
      <c r="F16" s="50">
        <f>C10</f>
        <v>77.350427350427353</v>
      </c>
      <c r="G16" s="51" t="s">
        <v>22</v>
      </c>
      <c r="H16" s="49" t="s">
        <v>21</v>
      </c>
      <c r="I16" s="23">
        <f>B8/(1-K16/100)*(A16/A5)+B15</f>
        <v>10.478112225938313</v>
      </c>
      <c r="J16" s="12" t="s">
        <v>2</v>
      </c>
      <c r="K16" s="74">
        <v>8</v>
      </c>
      <c r="L16" s="12" t="s">
        <v>3</v>
      </c>
      <c r="M16" s="12"/>
      <c r="N16" s="32"/>
    </row>
    <row r="17" spans="1:14" x14ac:dyDescent="0.25">
      <c r="A17" s="54"/>
      <c r="B17" s="53"/>
      <c r="C17" s="53"/>
      <c r="D17" s="53"/>
      <c r="E17" s="53"/>
      <c r="F17" s="55"/>
      <c r="G17" s="56"/>
      <c r="H17" s="49"/>
      <c r="I17" s="24"/>
      <c r="J17" s="53"/>
      <c r="K17" s="54"/>
      <c r="L17" s="53"/>
      <c r="M17" s="53"/>
      <c r="N17" s="32"/>
    </row>
    <row r="18" spans="1:14" ht="15.75" thickBot="1" x14ac:dyDescent="0.3">
      <c r="A18" s="39" t="s">
        <v>17</v>
      </c>
      <c r="B18" s="28"/>
      <c r="C18" s="28"/>
      <c r="D18" s="28"/>
      <c r="E18" s="28"/>
      <c r="F18" s="28"/>
      <c r="G18" s="27"/>
      <c r="H18" s="26"/>
      <c r="I18" s="25"/>
      <c r="J18" s="28"/>
      <c r="K18" s="28"/>
      <c r="L18" s="28"/>
      <c r="M18" s="28"/>
      <c r="N18" s="34"/>
    </row>
    <row r="19" spans="1:14" ht="15.75" thickTop="1" x14ac:dyDescent="0.25">
      <c r="G19"/>
    </row>
    <row r="20" spans="1:14" s="35" customFormat="1" ht="23.25" x14ac:dyDescent="0.35">
      <c r="A20" s="48" t="s">
        <v>18</v>
      </c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.75" thickBot="1" x14ac:dyDescent="0.3">
      <c r="G21"/>
    </row>
    <row r="22" spans="1:14" x14ac:dyDescent="0.25">
      <c r="C22" s="80" t="s">
        <v>4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</row>
    <row r="23" spans="1:14" x14ac:dyDescent="0.25">
      <c r="C23" s="13">
        <v>6</v>
      </c>
      <c r="D23" s="5">
        <v>6.5</v>
      </c>
      <c r="E23" s="5">
        <v>7</v>
      </c>
      <c r="F23" s="5">
        <v>7.5</v>
      </c>
      <c r="G23" s="40">
        <v>8</v>
      </c>
      <c r="H23" s="40">
        <v>8.5</v>
      </c>
      <c r="I23" s="1">
        <v>9</v>
      </c>
      <c r="J23" s="1">
        <v>9.5</v>
      </c>
      <c r="K23" s="1">
        <v>10</v>
      </c>
      <c r="L23" s="6">
        <v>10.5</v>
      </c>
      <c r="M23" s="6">
        <v>11</v>
      </c>
      <c r="N23" s="14">
        <v>11.5</v>
      </c>
    </row>
    <row r="24" spans="1:14" ht="30" x14ac:dyDescent="0.25">
      <c r="A24" s="2" t="s">
        <v>7</v>
      </c>
      <c r="B24" s="11" t="s">
        <v>8</v>
      </c>
      <c r="C24" s="83" t="s">
        <v>28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x14ac:dyDescent="0.25">
      <c r="A25" s="67">
        <f t="shared" ref="A25:A29" si="0">A26+0.5</f>
        <v>83</v>
      </c>
      <c r="B25" s="71">
        <f t="shared" ref="B25:B51" si="1">100-A25</f>
        <v>17</v>
      </c>
      <c r="C25" s="15">
        <f t="shared" ref="C25:N34" si="2">((100-$A25)/100*$A$16)/$A$16/((100-C$23)/100)*$A$16+$B$15</f>
        <v>8.3872340425531924</v>
      </c>
      <c r="D25" s="9">
        <f t="shared" si="2"/>
        <v>8.418181818181818</v>
      </c>
      <c r="E25" s="9">
        <f t="shared" si="2"/>
        <v>8.4494623655913976</v>
      </c>
      <c r="F25" s="9">
        <f t="shared" si="2"/>
        <v>8.4810810810810811</v>
      </c>
      <c r="G25" s="41">
        <f t="shared" si="2"/>
        <v>8.5130434782608706</v>
      </c>
      <c r="H25" s="41">
        <f t="shared" si="2"/>
        <v>8.5453551912568315</v>
      </c>
      <c r="I25" s="10">
        <f t="shared" si="2"/>
        <v>8.5780219780219777</v>
      </c>
      <c r="J25" s="10">
        <f t="shared" si="2"/>
        <v>8.6110497237569064</v>
      </c>
      <c r="K25" s="10">
        <f t="shared" si="2"/>
        <v>8.6444444444444439</v>
      </c>
      <c r="L25" s="10">
        <f t="shared" si="2"/>
        <v>8.6782122905027936</v>
      </c>
      <c r="M25" s="10">
        <f t="shared" si="2"/>
        <v>8.7123595505617981</v>
      </c>
      <c r="N25" s="16">
        <f t="shared" si="2"/>
        <v>8.7468926553672315</v>
      </c>
    </row>
    <row r="26" spans="1:14" x14ac:dyDescent="0.25">
      <c r="A26" s="67">
        <f t="shared" si="0"/>
        <v>82.5</v>
      </c>
      <c r="B26" s="71">
        <f t="shared" si="1"/>
        <v>17.5</v>
      </c>
      <c r="C26" s="57">
        <f t="shared" si="2"/>
        <v>8.5574468085106385</v>
      </c>
      <c r="D26" s="58">
        <f t="shared" si="2"/>
        <v>8.5893048128342233</v>
      </c>
      <c r="E26" s="58">
        <f t="shared" si="2"/>
        <v>8.6215053763440856</v>
      </c>
      <c r="F26" s="58">
        <f t="shared" si="2"/>
        <v>8.654054054054054</v>
      </c>
      <c r="G26" s="59">
        <f t="shared" si="2"/>
        <v>8.6869565217391305</v>
      </c>
      <c r="H26" s="59">
        <f t="shared" si="2"/>
        <v>8.720218579234972</v>
      </c>
      <c r="I26" s="60">
        <f t="shared" si="2"/>
        <v>8.7538461538461529</v>
      </c>
      <c r="J26" s="60">
        <f t="shared" si="2"/>
        <v>8.7878453038674031</v>
      </c>
      <c r="K26" s="60">
        <f t="shared" si="2"/>
        <v>8.8222222222222211</v>
      </c>
      <c r="L26" s="60">
        <f t="shared" si="2"/>
        <v>8.8569832402234638</v>
      </c>
      <c r="M26" s="60">
        <f t="shared" si="2"/>
        <v>8.8921348314606732</v>
      </c>
      <c r="N26" s="61">
        <f t="shared" si="2"/>
        <v>8.927683615819209</v>
      </c>
    </row>
    <row r="27" spans="1:14" x14ac:dyDescent="0.25">
      <c r="A27" s="67">
        <f t="shared" si="0"/>
        <v>82</v>
      </c>
      <c r="B27" s="71">
        <f t="shared" si="1"/>
        <v>18</v>
      </c>
      <c r="C27" s="17">
        <f t="shared" si="2"/>
        <v>8.7276595744680847</v>
      </c>
      <c r="D27" s="7">
        <f t="shared" si="2"/>
        <v>8.7604278074866304</v>
      </c>
      <c r="E27" s="7">
        <f t="shared" si="2"/>
        <v>8.7935483870967737</v>
      </c>
      <c r="F27" s="7">
        <f t="shared" si="2"/>
        <v>8.827027027027027</v>
      </c>
      <c r="G27" s="42">
        <f t="shared" si="2"/>
        <v>8.8608695652173903</v>
      </c>
      <c r="H27" s="42">
        <f t="shared" si="2"/>
        <v>8.8950819672131143</v>
      </c>
      <c r="I27" s="8">
        <f t="shared" si="2"/>
        <v>8.9296703296703299</v>
      </c>
      <c r="J27" s="8">
        <f t="shared" si="2"/>
        <v>8.9646408839778999</v>
      </c>
      <c r="K27" s="8">
        <f t="shared" si="2"/>
        <v>9</v>
      </c>
      <c r="L27" s="8">
        <f t="shared" si="2"/>
        <v>9.035754189944134</v>
      </c>
      <c r="M27" s="8">
        <f t="shared" si="2"/>
        <v>9.07191011235955</v>
      </c>
      <c r="N27" s="18">
        <f t="shared" si="2"/>
        <v>9.1084745762711865</v>
      </c>
    </row>
    <row r="28" spans="1:14" x14ac:dyDescent="0.25">
      <c r="A28" s="67">
        <f t="shared" si="0"/>
        <v>81.5</v>
      </c>
      <c r="B28" s="71">
        <f t="shared" si="1"/>
        <v>18.5</v>
      </c>
      <c r="C28" s="17">
        <f t="shared" si="2"/>
        <v>8.8978723404255327</v>
      </c>
      <c r="D28" s="7">
        <f t="shared" si="2"/>
        <v>8.9315508021390375</v>
      </c>
      <c r="E28" s="7">
        <f t="shared" si="2"/>
        <v>8.9655913978494617</v>
      </c>
      <c r="F28" s="7">
        <f t="shared" si="2"/>
        <v>9</v>
      </c>
      <c r="G28" s="42">
        <f t="shared" si="2"/>
        <v>9.034782608695652</v>
      </c>
      <c r="H28" s="42">
        <f t="shared" si="2"/>
        <v>9.0699453551912566</v>
      </c>
      <c r="I28" s="8">
        <f t="shared" si="2"/>
        <v>9.1054945054945051</v>
      </c>
      <c r="J28" s="8">
        <f t="shared" si="2"/>
        <v>9.1414364640883985</v>
      </c>
      <c r="K28" s="8">
        <f t="shared" si="2"/>
        <v>9.1777777777777771</v>
      </c>
      <c r="L28" s="8">
        <f t="shared" si="2"/>
        <v>9.2145251396648042</v>
      </c>
      <c r="M28" s="8">
        <f t="shared" si="2"/>
        <v>9.2516853932584269</v>
      </c>
      <c r="N28" s="18">
        <f t="shared" si="2"/>
        <v>9.289265536723164</v>
      </c>
    </row>
    <row r="29" spans="1:14" x14ac:dyDescent="0.25">
      <c r="A29" s="67">
        <f t="shared" si="0"/>
        <v>81</v>
      </c>
      <c r="B29" s="71">
        <f t="shared" si="1"/>
        <v>19</v>
      </c>
      <c r="C29" s="17">
        <f t="shared" si="2"/>
        <v>9.0680851063829788</v>
      </c>
      <c r="D29" s="7">
        <f t="shared" si="2"/>
        <v>9.1026737967914428</v>
      </c>
      <c r="E29" s="7">
        <f t="shared" si="2"/>
        <v>9.1376344086021497</v>
      </c>
      <c r="F29" s="7">
        <f t="shared" si="2"/>
        <v>9.172972972972973</v>
      </c>
      <c r="G29" s="42">
        <f t="shared" si="2"/>
        <v>9.2086956521739136</v>
      </c>
      <c r="H29" s="42">
        <f t="shared" si="2"/>
        <v>9.2448087431693988</v>
      </c>
      <c r="I29" s="8">
        <f t="shared" si="2"/>
        <v>9.2813186813186821</v>
      </c>
      <c r="J29" s="8">
        <f t="shared" si="2"/>
        <v>9.3182320441988953</v>
      </c>
      <c r="K29" s="8">
        <f t="shared" si="2"/>
        <v>9.3555555555555561</v>
      </c>
      <c r="L29" s="8">
        <f t="shared" si="2"/>
        <v>9.3932960893854744</v>
      </c>
      <c r="M29" s="8">
        <f t="shared" si="2"/>
        <v>9.4314606741573037</v>
      </c>
      <c r="N29" s="18">
        <f t="shared" si="2"/>
        <v>9.4700564971751415</v>
      </c>
    </row>
    <row r="30" spans="1:14" x14ac:dyDescent="0.25">
      <c r="A30" s="67">
        <f>A31+0.5</f>
        <v>80.5</v>
      </c>
      <c r="B30" s="71">
        <f t="shared" si="1"/>
        <v>19.5</v>
      </c>
      <c r="C30" s="17">
        <f t="shared" si="2"/>
        <v>9.2382978723404268</v>
      </c>
      <c r="D30" s="7">
        <f t="shared" si="2"/>
        <v>9.2737967914438499</v>
      </c>
      <c r="E30" s="7">
        <f t="shared" si="2"/>
        <v>9.3096774193548395</v>
      </c>
      <c r="F30" s="7">
        <f t="shared" si="2"/>
        <v>9.345945945945946</v>
      </c>
      <c r="G30" s="42">
        <f t="shared" si="2"/>
        <v>9.3826086956521735</v>
      </c>
      <c r="H30" s="42">
        <f t="shared" si="2"/>
        <v>9.4196721311475411</v>
      </c>
      <c r="I30" s="8">
        <f t="shared" si="2"/>
        <v>9.4571428571428573</v>
      </c>
      <c r="J30" s="8">
        <f t="shared" si="2"/>
        <v>9.4950276243093921</v>
      </c>
      <c r="K30" s="8">
        <f t="shared" si="2"/>
        <v>9.5333333333333332</v>
      </c>
      <c r="L30" s="8">
        <f t="shared" si="2"/>
        <v>9.5720670391061446</v>
      </c>
      <c r="M30" s="8">
        <f t="shared" si="2"/>
        <v>9.6112359550561806</v>
      </c>
      <c r="N30" s="18">
        <f t="shared" si="2"/>
        <v>9.650847457627119</v>
      </c>
    </row>
    <row r="31" spans="1:14" x14ac:dyDescent="0.25">
      <c r="A31" s="68">
        <v>80</v>
      </c>
      <c r="B31" s="72">
        <f t="shared" si="1"/>
        <v>20</v>
      </c>
      <c r="C31" s="17">
        <f t="shared" si="2"/>
        <v>9.4085106382978729</v>
      </c>
      <c r="D31" s="7">
        <f t="shared" si="2"/>
        <v>9.444919786096257</v>
      </c>
      <c r="E31" s="7">
        <f t="shared" si="2"/>
        <v>9.4817204301075275</v>
      </c>
      <c r="F31" s="7">
        <f t="shared" si="2"/>
        <v>9.5189189189189189</v>
      </c>
      <c r="G31" s="42">
        <f t="shared" si="2"/>
        <v>9.5565217391304351</v>
      </c>
      <c r="H31" s="42">
        <f t="shared" si="2"/>
        <v>9.5945355191256834</v>
      </c>
      <c r="I31" s="8">
        <f t="shared" si="2"/>
        <v>9.6329670329670325</v>
      </c>
      <c r="J31" s="8">
        <f t="shared" si="2"/>
        <v>9.6718232044198906</v>
      </c>
      <c r="K31" s="8">
        <f t="shared" si="2"/>
        <v>9.7111111111111121</v>
      </c>
      <c r="L31" s="8">
        <f t="shared" si="2"/>
        <v>9.7508379888268166</v>
      </c>
      <c r="M31" s="8">
        <f t="shared" si="2"/>
        <v>9.7910112359550574</v>
      </c>
      <c r="N31" s="18">
        <f t="shared" si="2"/>
        <v>9.8316384180790966</v>
      </c>
    </row>
    <row r="32" spans="1:14" x14ac:dyDescent="0.25">
      <c r="A32" s="68">
        <f>A31-0.5</f>
        <v>79.5</v>
      </c>
      <c r="B32" s="72">
        <f t="shared" si="1"/>
        <v>20.5</v>
      </c>
      <c r="C32" s="17">
        <f t="shared" si="2"/>
        <v>9.5787234042553191</v>
      </c>
      <c r="D32" s="7">
        <f t="shared" si="2"/>
        <v>9.6160427807486624</v>
      </c>
      <c r="E32" s="7">
        <f t="shared" si="2"/>
        <v>9.6537634408602138</v>
      </c>
      <c r="F32" s="7">
        <f t="shared" si="2"/>
        <v>9.6918918918918919</v>
      </c>
      <c r="G32" s="42">
        <f t="shared" si="2"/>
        <v>9.730434782608695</v>
      </c>
      <c r="H32" s="42">
        <f t="shared" si="2"/>
        <v>9.7693989071038239</v>
      </c>
      <c r="I32" s="8">
        <f t="shared" si="2"/>
        <v>9.8087912087912077</v>
      </c>
      <c r="J32" s="8">
        <f t="shared" si="2"/>
        <v>9.8486187845303856</v>
      </c>
      <c r="K32" s="8">
        <f t="shared" si="2"/>
        <v>9.8888888888888875</v>
      </c>
      <c r="L32" s="8">
        <f t="shared" si="2"/>
        <v>9.9296089385474851</v>
      </c>
      <c r="M32" s="8">
        <f t="shared" si="2"/>
        <v>9.9707865168539325</v>
      </c>
      <c r="N32" s="18">
        <f t="shared" si="2"/>
        <v>10.012429378531072</v>
      </c>
    </row>
    <row r="33" spans="1:14" x14ac:dyDescent="0.25">
      <c r="A33" s="69">
        <f>A32-0.5</f>
        <v>79</v>
      </c>
      <c r="B33" s="73">
        <f t="shared" si="1"/>
        <v>21</v>
      </c>
      <c r="C33" s="17">
        <f t="shared" si="2"/>
        <v>9.748936170212767</v>
      </c>
      <c r="D33" s="7">
        <f t="shared" si="2"/>
        <v>9.7871657754010695</v>
      </c>
      <c r="E33" s="7">
        <f t="shared" si="2"/>
        <v>9.8258064516129018</v>
      </c>
      <c r="F33" s="7">
        <f t="shared" si="2"/>
        <v>9.8648648648648649</v>
      </c>
      <c r="G33" s="42">
        <f t="shared" si="2"/>
        <v>9.9043478260869566</v>
      </c>
      <c r="H33" s="42">
        <f t="shared" si="2"/>
        <v>9.9442622950819661</v>
      </c>
      <c r="I33" s="8">
        <f t="shared" si="2"/>
        <v>9.9846153846153847</v>
      </c>
      <c r="J33" s="8">
        <f t="shared" si="2"/>
        <v>10.025414364640884</v>
      </c>
      <c r="K33" s="8">
        <f t="shared" si="2"/>
        <v>10.066666666666666</v>
      </c>
      <c r="L33" s="8">
        <f t="shared" si="2"/>
        <v>10.108379888268155</v>
      </c>
      <c r="M33" s="8">
        <f t="shared" si="2"/>
        <v>10.150561797752809</v>
      </c>
      <c r="N33" s="18">
        <f t="shared" si="2"/>
        <v>10.19322033898305</v>
      </c>
    </row>
    <row r="34" spans="1:14" x14ac:dyDescent="0.25">
      <c r="A34" s="69">
        <f>A33-0.5</f>
        <v>78.5</v>
      </c>
      <c r="B34" s="73">
        <f t="shared" si="1"/>
        <v>21.5</v>
      </c>
      <c r="C34" s="17">
        <f t="shared" si="2"/>
        <v>9.9191489361702132</v>
      </c>
      <c r="D34" s="7">
        <f t="shared" si="2"/>
        <v>9.9582887700534748</v>
      </c>
      <c r="E34" s="7">
        <f t="shared" si="2"/>
        <v>9.9978494623655916</v>
      </c>
      <c r="F34" s="7">
        <f t="shared" si="2"/>
        <v>10.037837837837838</v>
      </c>
      <c r="G34" s="42">
        <f t="shared" si="2"/>
        <v>10.078260869565216</v>
      </c>
      <c r="H34" s="42">
        <f t="shared" si="2"/>
        <v>10.119125683060108</v>
      </c>
      <c r="I34" s="8">
        <f t="shared" si="2"/>
        <v>10.16043956043956</v>
      </c>
      <c r="J34" s="8">
        <f t="shared" si="2"/>
        <v>10.202209944751381</v>
      </c>
      <c r="K34" s="8">
        <f t="shared" si="2"/>
        <v>10.244444444444444</v>
      </c>
      <c r="L34" s="8">
        <f t="shared" si="2"/>
        <v>10.287150837988827</v>
      </c>
      <c r="M34" s="8">
        <f t="shared" si="2"/>
        <v>10.330337078651684</v>
      </c>
      <c r="N34" s="18">
        <f t="shared" si="2"/>
        <v>10.374011299435027</v>
      </c>
    </row>
    <row r="35" spans="1:14" x14ac:dyDescent="0.25">
      <c r="A35" s="69">
        <f>A33-1</f>
        <v>78</v>
      </c>
      <c r="B35" s="73">
        <f t="shared" si="1"/>
        <v>22</v>
      </c>
      <c r="C35" s="17">
        <f t="shared" ref="C35:N44" si="3">((100-$A35)/100*$A$16)/$A$16/((100-C$23)/100)*$A$16+$B$15</f>
        <v>10.089361702127659</v>
      </c>
      <c r="D35" s="7">
        <f t="shared" si="3"/>
        <v>10.129411764705882</v>
      </c>
      <c r="E35" s="7">
        <f t="shared" si="3"/>
        <v>10.16989247311828</v>
      </c>
      <c r="F35" s="7">
        <f t="shared" si="3"/>
        <v>10.210810810810811</v>
      </c>
      <c r="G35" s="42">
        <f t="shared" si="3"/>
        <v>10.252173913043478</v>
      </c>
      <c r="H35" s="42">
        <f t="shared" si="3"/>
        <v>10.293989071038251</v>
      </c>
      <c r="I35" s="8">
        <f t="shared" si="3"/>
        <v>10.336263736263737</v>
      </c>
      <c r="J35" s="8">
        <f t="shared" si="3"/>
        <v>10.379005524861878</v>
      </c>
      <c r="K35" s="8">
        <f t="shared" si="3"/>
        <v>10.422222222222222</v>
      </c>
      <c r="L35" s="8">
        <f t="shared" si="3"/>
        <v>10.465921787709497</v>
      </c>
      <c r="M35" s="8">
        <f t="shared" si="3"/>
        <v>10.510112359550561</v>
      </c>
      <c r="N35" s="18">
        <f t="shared" si="3"/>
        <v>10.554802259887005</v>
      </c>
    </row>
    <row r="36" spans="1:14" x14ac:dyDescent="0.25">
      <c r="A36" s="69">
        <f t="shared" ref="A36:A38" si="4">A34-1</f>
        <v>77.5</v>
      </c>
      <c r="B36" s="73">
        <f t="shared" si="1"/>
        <v>22.5</v>
      </c>
      <c r="C36" s="17">
        <f t="shared" si="3"/>
        <v>10.259574468085107</v>
      </c>
      <c r="D36" s="7">
        <f t="shared" si="3"/>
        <v>10.300534759358289</v>
      </c>
      <c r="E36" s="7">
        <f t="shared" si="3"/>
        <v>10.341935483870968</v>
      </c>
      <c r="F36" s="7">
        <f t="shared" si="3"/>
        <v>10.383783783783784</v>
      </c>
      <c r="G36" s="42">
        <f t="shared" si="3"/>
        <v>10.42608695652174</v>
      </c>
      <c r="H36" s="42">
        <f t="shared" si="3"/>
        <v>10.468852459016393</v>
      </c>
      <c r="I36" s="8">
        <f t="shared" si="3"/>
        <v>10.512087912087912</v>
      </c>
      <c r="J36" s="8">
        <f t="shared" si="3"/>
        <v>10.555801104972376</v>
      </c>
      <c r="K36" s="8">
        <f t="shared" si="3"/>
        <v>10.6</v>
      </c>
      <c r="L36" s="8">
        <f t="shared" si="3"/>
        <v>10.644692737430168</v>
      </c>
      <c r="M36" s="8">
        <f t="shared" si="3"/>
        <v>10.689887640449438</v>
      </c>
      <c r="N36" s="18">
        <f t="shared" si="3"/>
        <v>10.735593220338982</v>
      </c>
    </row>
    <row r="37" spans="1:14" x14ac:dyDescent="0.25">
      <c r="A37" s="69">
        <f t="shared" si="4"/>
        <v>77</v>
      </c>
      <c r="B37" s="73">
        <f t="shared" si="1"/>
        <v>23</v>
      </c>
      <c r="C37" s="17">
        <f t="shared" si="3"/>
        <v>10.429787234042553</v>
      </c>
      <c r="D37" s="7">
        <f t="shared" si="3"/>
        <v>10.471657754010694</v>
      </c>
      <c r="E37" s="7">
        <f t="shared" si="3"/>
        <v>10.513978494623656</v>
      </c>
      <c r="F37" s="7">
        <f t="shared" si="3"/>
        <v>10.556756756756757</v>
      </c>
      <c r="G37" s="42">
        <f t="shared" si="3"/>
        <v>10.6</v>
      </c>
      <c r="H37" s="42">
        <f t="shared" si="3"/>
        <v>10.643715846994535</v>
      </c>
      <c r="I37" s="8">
        <f t="shared" si="3"/>
        <v>10.687912087912087</v>
      </c>
      <c r="J37" s="8">
        <f t="shared" si="3"/>
        <v>10.732596685082873</v>
      </c>
      <c r="K37" s="8">
        <f t="shared" si="3"/>
        <v>10.777777777777777</v>
      </c>
      <c r="L37" s="8">
        <f t="shared" si="3"/>
        <v>10.823463687150838</v>
      </c>
      <c r="M37" s="8">
        <f t="shared" si="3"/>
        <v>10.869662921348315</v>
      </c>
      <c r="N37" s="18">
        <f t="shared" si="3"/>
        <v>10.91638418079096</v>
      </c>
    </row>
    <row r="38" spans="1:14" x14ac:dyDescent="0.25">
      <c r="A38" s="69">
        <f t="shared" si="4"/>
        <v>76.5</v>
      </c>
      <c r="B38" s="73">
        <f t="shared" si="1"/>
        <v>23.5</v>
      </c>
      <c r="C38" s="17">
        <f t="shared" si="3"/>
        <v>10.6</v>
      </c>
      <c r="D38" s="7">
        <f t="shared" si="3"/>
        <v>10.6427807486631</v>
      </c>
      <c r="E38" s="7">
        <f t="shared" si="3"/>
        <v>10.686021505376344</v>
      </c>
      <c r="F38" s="7">
        <f t="shared" si="3"/>
        <v>10.729729729729728</v>
      </c>
      <c r="G38" s="42">
        <f t="shared" si="3"/>
        <v>10.77391304347826</v>
      </c>
      <c r="H38" s="42">
        <f t="shared" si="3"/>
        <v>10.818579234972676</v>
      </c>
      <c r="I38" s="8">
        <f t="shared" si="3"/>
        <v>10.863736263736262</v>
      </c>
      <c r="J38" s="8">
        <f t="shared" si="3"/>
        <v>10.90939226519337</v>
      </c>
      <c r="K38" s="8">
        <f t="shared" si="3"/>
        <v>10.955555555555554</v>
      </c>
      <c r="L38" s="8">
        <f t="shared" si="3"/>
        <v>11.002234636871508</v>
      </c>
      <c r="M38" s="8">
        <f t="shared" si="3"/>
        <v>11.04943820224719</v>
      </c>
      <c r="N38" s="18">
        <f t="shared" si="3"/>
        <v>11.097175141242937</v>
      </c>
    </row>
    <row r="39" spans="1:14" x14ac:dyDescent="0.25">
      <c r="A39" s="68">
        <f>A38-0.5</f>
        <v>76</v>
      </c>
      <c r="B39" s="72">
        <f t="shared" si="1"/>
        <v>24</v>
      </c>
      <c r="C39" s="17">
        <f t="shared" si="3"/>
        <v>10.770212765957446</v>
      </c>
      <c r="D39" s="7">
        <f t="shared" si="3"/>
        <v>10.813903743315507</v>
      </c>
      <c r="E39" s="7">
        <f t="shared" si="3"/>
        <v>10.858064516129032</v>
      </c>
      <c r="F39" s="7">
        <f t="shared" si="3"/>
        <v>10.902702702702701</v>
      </c>
      <c r="G39" s="42">
        <f t="shared" si="3"/>
        <v>10.947826086956521</v>
      </c>
      <c r="H39" s="42">
        <f t="shared" si="3"/>
        <v>10.993442622950818</v>
      </c>
      <c r="I39" s="8">
        <f t="shared" si="3"/>
        <v>11.039560439560439</v>
      </c>
      <c r="J39" s="8">
        <f t="shared" si="3"/>
        <v>11.086187845303867</v>
      </c>
      <c r="K39" s="8">
        <f t="shared" si="3"/>
        <v>11.133333333333333</v>
      </c>
      <c r="L39" s="8">
        <f t="shared" si="3"/>
        <v>11.181005586592178</v>
      </c>
      <c r="M39" s="8">
        <f t="shared" si="3"/>
        <v>11.229213483146067</v>
      </c>
      <c r="N39" s="18">
        <f t="shared" si="3"/>
        <v>11.277966101694915</v>
      </c>
    </row>
    <row r="40" spans="1:14" x14ac:dyDescent="0.25">
      <c r="A40" s="68">
        <f t="shared" ref="A40:A51" si="5">A39-0.5</f>
        <v>75.5</v>
      </c>
      <c r="B40" s="72">
        <f t="shared" si="1"/>
        <v>24.5</v>
      </c>
      <c r="C40" s="17">
        <f t="shared" si="3"/>
        <v>10.940425531914894</v>
      </c>
      <c r="D40" s="7">
        <f t="shared" si="3"/>
        <v>10.985026737967914</v>
      </c>
      <c r="E40" s="7">
        <f t="shared" si="3"/>
        <v>11.03010752688172</v>
      </c>
      <c r="F40" s="7">
        <f t="shared" si="3"/>
        <v>11.075675675675674</v>
      </c>
      <c r="G40" s="42">
        <f t="shared" si="3"/>
        <v>11.121739130434781</v>
      </c>
      <c r="H40" s="42">
        <f t="shared" si="3"/>
        <v>11.16830601092896</v>
      </c>
      <c r="I40" s="8">
        <f t="shared" si="3"/>
        <v>11.215384615384615</v>
      </c>
      <c r="J40" s="8">
        <f t="shared" si="3"/>
        <v>11.262983425414363</v>
      </c>
      <c r="K40" s="8">
        <f t="shared" si="3"/>
        <v>11.31111111111111</v>
      </c>
      <c r="L40" s="8">
        <f t="shared" si="3"/>
        <v>11.359776536312848</v>
      </c>
      <c r="M40" s="8">
        <f t="shared" si="3"/>
        <v>11.408988764044944</v>
      </c>
      <c r="N40" s="18">
        <f t="shared" si="3"/>
        <v>11.458757062146892</v>
      </c>
    </row>
    <row r="41" spans="1:14" x14ac:dyDescent="0.25">
      <c r="A41" s="68">
        <f t="shared" si="5"/>
        <v>75</v>
      </c>
      <c r="B41" s="72">
        <f t="shared" si="1"/>
        <v>25</v>
      </c>
      <c r="C41" s="17">
        <f t="shared" si="3"/>
        <v>11.11063829787234</v>
      </c>
      <c r="D41" s="7">
        <f t="shared" si="3"/>
        <v>11.156149732620319</v>
      </c>
      <c r="E41" s="7">
        <f t="shared" si="3"/>
        <v>11.202150537634408</v>
      </c>
      <c r="F41" s="7">
        <f t="shared" si="3"/>
        <v>11.248648648648647</v>
      </c>
      <c r="G41" s="42">
        <f t="shared" si="3"/>
        <v>11.295652173913043</v>
      </c>
      <c r="H41" s="42">
        <f t="shared" si="3"/>
        <v>11.343169398907103</v>
      </c>
      <c r="I41" s="8">
        <f t="shared" si="3"/>
        <v>11.39120879120879</v>
      </c>
      <c r="J41" s="8">
        <f t="shared" si="3"/>
        <v>11.439779005524862</v>
      </c>
      <c r="K41" s="8">
        <f t="shared" si="3"/>
        <v>11.488888888888889</v>
      </c>
      <c r="L41" s="8">
        <f t="shared" si="3"/>
        <v>11.538547486033519</v>
      </c>
      <c r="M41" s="8">
        <f t="shared" si="3"/>
        <v>11.588764044943821</v>
      </c>
      <c r="N41" s="18">
        <f t="shared" si="3"/>
        <v>11.63954802259887</v>
      </c>
    </row>
    <row r="42" spans="1:14" x14ac:dyDescent="0.25">
      <c r="A42" s="68">
        <f t="shared" si="5"/>
        <v>74.5</v>
      </c>
      <c r="B42" s="72">
        <f t="shared" si="1"/>
        <v>25.5</v>
      </c>
      <c r="C42" s="17">
        <f t="shared" si="3"/>
        <v>11.280851063829788</v>
      </c>
      <c r="D42" s="7">
        <f t="shared" si="3"/>
        <v>11.327272727272726</v>
      </c>
      <c r="E42" s="7">
        <f t="shared" si="3"/>
        <v>11.374193548387096</v>
      </c>
      <c r="F42" s="7">
        <f t="shared" si="3"/>
        <v>11.421621621621622</v>
      </c>
      <c r="G42" s="42">
        <f t="shared" si="3"/>
        <v>11.469565217391304</v>
      </c>
      <c r="H42" s="42">
        <f t="shared" si="3"/>
        <v>11.518032786885245</v>
      </c>
      <c r="I42" s="8">
        <f t="shared" si="3"/>
        <v>11.567032967032967</v>
      </c>
      <c r="J42" s="8">
        <f t="shared" si="3"/>
        <v>11.616574585635359</v>
      </c>
      <c r="K42" s="8">
        <f t="shared" si="3"/>
        <v>11.666666666666666</v>
      </c>
      <c r="L42" s="8">
        <f t="shared" si="3"/>
        <v>11.717318435754189</v>
      </c>
      <c r="M42" s="8">
        <f t="shared" si="3"/>
        <v>11.768539325842696</v>
      </c>
      <c r="N42" s="18">
        <f t="shared" si="3"/>
        <v>11.820338983050847</v>
      </c>
    </row>
    <row r="43" spans="1:14" x14ac:dyDescent="0.25">
      <c r="A43" s="70">
        <f t="shared" si="5"/>
        <v>74</v>
      </c>
      <c r="B43" s="71">
        <f t="shared" si="1"/>
        <v>26</v>
      </c>
      <c r="C43" s="17">
        <f t="shared" si="3"/>
        <v>11.451063829787234</v>
      </c>
      <c r="D43" s="7">
        <f t="shared" si="3"/>
        <v>11.498395721925133</v>
      </c>
      <c r="E43" s="7">
        <f t="shared" si="3"/>
        <v>11.546236559139784</v>
      </c>
      <c r="F43" s="7">
        <f t="shared" si="3"/>
        <v>11.594594594594595</v>
      </c>
      <c r="G43" s="42">
        <f t="shared" si="3"/>
        <v>11.643478260869564</v>
      </c>
      <c r="H43" s="42">
        <f t="shared" si="3"/>
        <v>11.692896174863387</v>
      </c>
      <c r="I43" s="8">
        <f t="shared" si="3"/>
        <v>11.742857142857142</v>
      </c>
      <c r="J43" s="8">
        <f t="shared" si="3"/>
        <v>11.793370165745856</v>
      </c>
      <c r="K43" s="8">
        <f t="shared" si="3"/>
        <v>11.844444444444445</v>
      </c>
      <c r="L43" s="8">
        <f t="shared" si="3"/>
        <v>11.896089385474861</v>
      </c>
      <c r="M43" s="8">
        <f t="shared" si="3"/>
        <v>11.948314606741572</v>
      </c>
      <c r="N43" s="18">
        <f t="shared" si="3"/>
        <v>12.001129943502825</v>
      </c>
    </row>
    <row r="44" spans="1:14" x14ac:dyDescent="0.25">
      <c r="A44" s="70">
        <f t="shared" si="5"/>
        <v>73.5</v>
      </c>
      <c r="B44" s="71">
        <f t="shared" si="1"/>
        <v>26.5</v>
      </c>
      <c r="C44" s="17">
        <f t="shared" si="3"/>
        <v>11.621276595744682</v>
      </c>
      <c r="D44" s="7">
        <f t="shared" si="3"/>
        <v>11.66951871657754</v>
      </c>
      <c r="E44" s="7">
        <f t="shared" si="3"/>
        <v>11.718279569892474</v>
      </c>
      <c r="F44" s="7">
        <f t="shared" si="3"/>
        <v>11.767567567567568</v>
      </c>
      <c r="G44" s="42">
        <f t="shared" si="3"/>
        <v>11.817391304347826</v>
      </c>
      <c r="H44" s="42">
        <f t="shared" si="3"/>
        <v>11.867759562841529</v>
      </c>
      <c r="I44" s="8">
        <f t="shared" si="3"/>
        <v>11.918681318681319</v>
      </c>
      <c r="J44" s="8">
        <f t="shared" si="3"/>
        <v>11.970165745856354</v>
      </c>
      <c r="K44" s="8">
        <f t="shared" si="3"/>
        <v>12.022222222222222</v>
      </c>
      <c r="L44" s="8">
        <f t="shared" si="3"/>
        <v>12.074860335195531</v>
      </c>
      <c r="M44" s="8">
        <f t="shared" si="3"/>
        <v>12.128089887640449</v>
      </c>
      <c r="N44" s="18">
        <f t="shared" si="3"/>
        <v>12.181920903954802</v>
      </c>
    </row>
    <row r="45" spans="1:14" x14ac:dyDescent="0.25">
      <c r="A45" s="70">
        <f t="shared" si="5"/>
        <v>73</v>
      </c>
      <c r="B45" s="71">
        <f t="shared" si="1"/>
        <v>27</v>
      </c>
      <c r="C45" s="17">
        <f t="shared" ref="C45:N51" si="6">((100-$A45)/100*$A$16)/$A$16/((100-C$23)/100)*$A$16+$B$15</f>
        <v>11.791489361702128</v>
      </c>
      <c r="D45" s="7">
        <f t="shared" si="6"/>
        <v>11.840641711229946</v>
      </c>
      <c r="E45" s="7">
        <f t="shared" si="6"/>
        <v>11.890322580645162</v>
      </c>
      <c r="F45" s="7">
        <f t="shared" si="6"/>
        <v>11.940540540540541</v>
      </c>
      <c r="G45" s="42">
        <f t="shared" si="6"/>
        <v>11.991304347826087</v>
      </c>
      <c r="H45" s="42">
        <f t="shared" si="6"/>
        <v>12.042622950819672</v>
      </c>
      <c r="I45" s="8">
        <f t="shared" si="6"/>
        <v>12.094505494505494</v>
      </c>
      <c r="J45" s="8">
        <f t="shared" si="6"/>
        <v>12.146961325966851</v>
      </c>
      <c r="K45" s="8">
        <f t="shared" si="6"/>
        <v>12.2</v>
      </c>
      <c r="L45" s="8">
        <f t="shared" si="6"/>
        <v>12.253631284916201</v>
      </c>
      <c r="M45" s="8">
        <f t="shared" si="6"/>
        <v>12.307865168539326</v>
      </c>
      <c r="N45" s="18">
        <f t="shared" si="6"/>
        <v>12.36271186440678</v>
      </c>
    </row>
    <row r="46" spans="1:14" x14ac:dyDescent="0.25">
      <c r="A46" s="70">
        <f t="shared" si="5"/>
        <v>72.5</v>
      </c>
      <c r="B46" s="71">
        <f t="shared" si="1"/>
        <v>27.5</v>
      </c>
      <c r="C46" s="17">
        <f t="shared" si="6"/>
        <v>11.961702127659576</v>
      </c>
      <c r="D46" s="7">
        <f t="shared" si="6"/>
        <v>12.011764705882353</v>
      </c>
      <c r="E46" s="7">
        <f t="shared" si="6"/>
        <v>12.06236559139785</v>
      </c>
      <c r="F46" s="7">
        <f t="shared" si="6"/>
        <v>12.113513513513514</v>
      </c>
      <c r="G46" s="42">
        <f t="shared" si="6"/>
        <v>12.165217391304347</v>
      </c>
      <c r="H46" s="42">
        <f t="shared" si="6"/>
        <v>12.217486338797814</v>
      </c>
      <c r="I46" s="8">
        <f t="shared" si="6"/>
        <v>12.270329670329671</v>
      </c>
      <c r="J46" s="8">
        <f t="shared" si="6"/>
        <v>12.323756906077348</v>
      </c>
      <c r="K46" s="8">
        <f t="shared" si="6"/>
        <v>12.377777777777778</v>
      </c>
      <c r="L46" s="8">
        <f t="shared" si="6"/>
        <v>12.432402234636871</v>
      </c>
      <c r="M46" s="8">
        <f t="shared" si="6"/>
        <v>12.487640449438203</v>
      </c>
      <c r="N46" s="18">
        <f t="shared" si="6"/>
        <v>12.543502824858757</v>
      </c>
    </row>
    <row r="47" spans="1:14" x14ac:dyDescent="0.25">
      <c r="A47" s="70">
        <f t="shared" si="5"/>
        <v>72</v>
      </c>
      <c r="B47" s="71">
        <f t="shared" si="1"/>
        <v>28</v>
      </c>
      <c r="C47" s="17">
        <f t="shared" si="6"/>
        <v>12.131914893617022</v>
      </c>
      <c r="D47" s="7">
        <f t="shared" si="6"/>
        <v>12.18288770053476</v>
      </c>
      <c r="E47" s="7">
        <f t="shared" si="6"/>
        <v>12.234408602150538</v>
      </c>
      <c r="F47" s="7">
        <f t="shared" si="6"/>
        <v>12.286486486486487</v>
      </c>
      <c r="G47" s="42">
        <f t="shared" si="6"/>
        <v>12.339130434782609</v>
      </c>
      <c r="H47" s="42">
        <f t="shared" si="6"/>
        <v>12.392349726775956</v>
      </c>
      <c r="I47" s="8">
        <f t="shared" si="6"/>
        <v>12.446153846153846</v>
      </c>
      <c r="J47" s="8">
        <f t="shared" si="6"/>
        <v>12.500552486187846</v>
      </c>
      <c r="K47" s="8">
        <f t="shared" si="6"/>
        <v>12.555555555555555</v>
      </c>
      <c r="L47" s="8">
        <f t="shared" si="6"/>
        <v>12.611173184357542</v>
      </c>
      <c r="M47" s="8">
        <f t="shared" si="6"/>
        <v>12.66741573033708</v>
      </c>
      <c r="N47" s="18">
        <f t="shared" si="6"/>
        <v>12.724293785310735</v>
      </c>
    </row>
    <row r="48" spans="1:14" x14ac:dyDescent="0.25">
      <c r="A48" s="70">
        <f t="shared" si="5"/>
        <v>71.5</v>
      </c>
      <c r="B48" s="71">
        <f t="shared" si="1"/>
        <v>28.5</v>
      </c>
      <c r="C48" s="17">
        <f t="shared" si="6"/>
        <v>12.302127659574467</v>
      </c>
      <c r="D48" s="7">
        <f t="shared" si="6"/>
        <v>12.354010695187164</v>
      </c>
      <c r="E48" s="7">
        <f t="shared" si="6"/>
        <v>12.406451612903224</v>
      </c>
      <c r="F48" s="7">
        <f t="shared" si="6"/>
        <v>12.459459459459458</v>
      </c>
      <c r="G48" s="42">
        <f t="shared" si="6"/>
        <v>12.513043478260867</v>
      </c>
      <c r="H48" s="42">
        <f t="shared" si="6"/>
        <v>12.567213114754097</v>
      </c>
      <c r="I48" s="8">
        <f t="shared" si="6"/>
        <v>12.62197802197802</v>
      </c>
      <c r="J48" s="8">
        <f t="shared" si="6"/>
        <v>12.677348066298341</v>
      </c>
      <c r="K48" s="8">
        <f t="shared" si="6"/>
        <v>12.733333333333333</v>
      </c>
      <c r="L48" s="8">
        <f t="shared" si="6"/>
        <v>12.78994413407821</v>
      </c>
      <c r="M48" s="8">
        <f t="shared" si="6"/>
        <v>12.847191011235953</v>
      </c>
      <c r="N48" s="18">
        <f t="shared" si="6"/>
        <v>12.905084745762711</v>
      </c>
    </row>
    <row r="49" spans="1:14" x14ac:dyDescent="0.25">
      <c r="A49" s="70">
        <f t="shared" si="5"/>
        <v>71</v>
      </c>
      <c r="B49" s="71">
        <f t="shared" si="1"/>
        <v>29</v>
      </c>
      <c r="C49" s="17">
        <f t="shared" si="6"/>
        <v>12.472340425531915</v>
      </c>
      <c r="D49" s="7">
        <f t="shared" si="6"/>
        <v>12.525133689839571</v>
      </c>
      <c r="E49" s="7">
        <f t="shared" si="6"/>
        <v>12.578494623655912</v>
      </c>
      <c r="F49" s="7">
        <f t="shared" si="6"/>
        <v>12.632432432432431</v>
      </c>
      <c r="G49" s="42">
        <f t="shared" si="6"/>
        <v>12.686956521739129</v>
      </c>
      <c r="H49" s="42">
        <f t="shared" si="6"/>
        <v>12.742076502732239</v>
      </c>
      <c r="I49" s="8">
        <f t="shared" si="6"/>
        <v>12.797802197802197</v>
      </c>
      <c r="J49" s="8">
        <f t="shared" si="6"/>
        <v>12.854143646408838</v>
      </c>
      <c r="K49" s="8">
        <f t="shared" si="6"/>
        <v>12.91111111111111</v>
      </c>
      <c r="L49" s="8">
        <f t="shared" si="6"/>
        <v>12.968715083798882</v>
      </c>
      <c r="M49" s="8">
        <f t="shared" si="6"/>
        <v>13.02696629213483</v>
      </c>
      <c r="N49" s="18">
        <f t="shared" si="6"/>
        <v>13.085875706214688</v>
      </c>
    </row>
    <row r="50" spans="1:14" x14ac:dyDescent="0.25">
      <c r="A50" s="70">
        <f t="shared" si="5"/>
        <v>70.5</v>
      </c>
      <c r="B50" s="71">
        <f t="shared" si="1"/>
        <v>29.5</v>
      </c>
      <c r="C50" s="62">
        <f t="shared" si="6"/>
        <v>12.642553191489361</v>
      </c>
      <c r="D50" s="63">
        <f t="shared" si="6"/>
        <v>12.696256684491978</v>
      </c>
      <c r="E50" s="63">
        <f t="shared" si="6"/>
        <v>12.7505376344086</v>
      </c>
      <c r="F50" s="63">
        <f t="shared" si="6"/>
        <v>12.805405405405404</v>
      </c>
      <c r="G50" s="64">
        <f t="shared" si="6"/>
        <v>12.86086956521739</v>
      </c>
      <c r="H50" s="64">
        <f t="shared" si="6"/>
        <v>12.916939890710381</v>
      </c>
      <c r="I50" s="65">
        <f t="shared" si="6"/>
        <v>12.973626373626372</v>
      </c>
      <c r="J50" s="65">
        <f t="shared" si="6"/>
        <v>13.030939226519337</v>
      </c>
      <c r="K50" s="65">
        <f t="shared" si="6"/>
        <v>13.088888888888889</v>
      </c>
      <c r="L50" s="65">
        <f t="shared" si="6"/>
        <v>13.147486033519552</v>
      </c>
      <c r="M50" s="65">
        <f t="shared" si="6"/>
        <v>13.206741573033707</v>
      </c>
      <c r="N50" s="66">
        <f t="shared" si="6"/>
        <v>13.266666666666666</v>
      </c>
    </row>
    <row r="51" spans="1:14" ht="15.75" thickBot="1" x14ac:dyDescent="0.3">
      <c r="A51" s="70">
        <f t="shared" si="5"/>
        <v>70</v>
      </c>
      <c r="B51" s="71">
        <f t="shared" si="1"/>
        <v>30</v>
      </c>
      <c r="C51" s="19">
        <f t="shared" si="6"/>
        <v>12.812765957446809</v>
      </c>
      <c r="D51" s="20">
        <f t="shared" si="6"/>
        <v>12.867379679144383</v>
      </c>
      <c r="E51" s="20">
        <f t="shared" si="6"/>
        <v>12.92258064516129</v>
      </c>
      <c r="F51" s="20">
        <f t="shared" si="6"/>
        <v>12.978378378378377</v>
      </c>
      <c r="G51" s="43">
        <f t="shared" si="6"/>
        <v>13.03478260869565</v>
      </c>
      <c r="H51" s="43">
        <f t="shared" si="6"/>
        <v>13.091803278688523</v>
      </c>
      <c r="I51" s="21">
        <f t="shared" si="6"/>
        <v>13.149450549450549</v>
      </c>
      <c r="J51" s="21">
        <f t="shared" si="6"/>
        <v>13.207734806629833</v>
      </c>
      <c r="K51" s="21">
        <f t="shared" si="6"/>
        <v>13.266666666666666</v>
      </c>
      <c r="L51" s="21">
        <f t="shared" si="6"/>
        <v>13.326256983240222</v>
      </c>
      <c r="M51" s="21">
        <f t="shared" si="6"/>
        <v>13.386516853932584</v>
      </c>
      <c r="N51" s="22">
        <f t="shared" si="6"/>
        <v>13.447457627118643</v>
      </c>
    </row>
    <row r="52" spans="1:14" x14ac:dyDescent="0.25">
      <c r="A52" s="77" t="s">
        <v>9</v>
      </c>
      <c r="B52" s="77"/>
      <c r="C52" s="79" t="s">
        <v>13</v>
      </c>
      <c r="D52" s="79"/>
      <c r="E52" s="79"/>
      <c r="F52" s="79"/>
      <c r="G52" s="78" t="s">
        <v>19</v>
      </c>
      <c r="H52" s="78"/>
    </row>
    <row r="53" spans="1:14" x14ac:dyDescent="0.25"/>
    <row r="54" spans="1:14" x14ac:dyDescent="0.25"/>
    <row r="55" spans="1:14" x14ac:dyDescent="0.25"/>
    <row r="56" spans="1:14" x14ac:dyDescent="0.25"/>
  </sheetData>
  <sheetProtection sheet="1" objects="1" scenarios="1"/>
  <mergeCells count="6">
    <mergeCell ref="J3:N3"/>
    <mergeCell ref="A52:B52"/>
    <mergeCell ref="G52:H52"/>
    <mergeCell ref="C52:F52"/>
    <mergeCell ref="C22:N22"/>
    <mergeCell ref="C24:N24"/>
  </mergeCells>
  <hyperlinks>
    <hyperlink ref="J3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Drying Lookup Table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Callahan</dc:creator>
  <cp:lastModifiedBy>SBrouill</cp:lastModifiedBy>
  <dcterms:created xsi:type="dcterms:W3CDTF">2012-08-27T00:44:18Z</dcterms:created>
  <dcterms:modified xsi:type="dcterms:W3CDTF">2018-05-14T17:26:58Z</dcterms:modified>
</cp:coreProperties>
</file>