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grubing\Documents\vtvegandberry website\NMP\"/>
    </mc:Choice>
  </mc:AlternateContent>
  <bookViews>
    <workbookView xWindow="0" yWindow="0" windowWidth="16457" windowHeight="5546"/>
  </bookViews>
  <sheets>
    <sheet name="Nutrient Credits" sheetId="1" r:id="rId1"/>
    <sheet name="NcreditsCovercrop" sheetId="3" r:id="rId2"/>
    <sheet name="Cover cro- N per lb" sheetId="4" r:id="rId3"/>
    <sheet name="lookup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B11" i="3"/>
  <c r="B8" i="3"/>
  <c r="B7" i="3"/>
  <c r="I13" i="4"/>
  <c r="F13" i="4"/>
  <c r="E13" i="4"/>
  <c r="D13" i="4"/>
  <c r="I12" i="4"/>
  <c r="F12" i="4"/>
  <c r="D12" i="4"/>
  <c r="F11" i="4"/>
  <c r="E11" i="4"/>
  <c r="I11" i="4" s="1"/>
  <c r="D11" i="4"/>
  <c r="D10" i="4"/>
  <c r="I10" i="4" s="1"/>
  <c r="D9" i="4"/>
  <c r="I9" i="4" s="1"/>
  <c r="I8" i="4"/>
  <c r="E8" i="4"/>
  <c r="D8" i="4"/>
  <c r="F8" i="4" s="1"/>
  <c r="I7" i="4"/>
  <c r="E7" i="4"/>
  <c r="D7" i="4"/>
  <c r="F7" i="4" s="1"/>
  <c r="I6" i="4"/>
  <c r="D6" i="4"/>
  <c r="F6" i="4" s="1"/>
  <c r="I5" i="4"/>
  <c r="F5" i="4"/>
  <c r="D5" i="4"/>
  <c r="D4" i="4"/>
  <c r="I4" i="4" s="1"/>
  <c r="D3" i="4"/>
  <c r="I3" i="4" s="1"/>
  <c r="I2" i="4"/>
  <c r="D2" i="4"/>
  <c r="F2" i="4" s="1"/>
  <c r="F4" i="4" l="1"/>
  <c r="F10" i="4"/>
  <c r="F3" i="4"/>
  <c r="F9" i="4"/>
  <c r="D24" i="1"/>
  <c r="C9" i="1"/>
  <c r="E18" i="1"/>
  <c r="E24" i="1" s="1"/>
  <c r="E22" i="1"/>
  <c r="D22" i="1"/>
  <c r="C22" i="1"/>
  <c r="C18" i="1"/>
  <c r="D18" i="1"/>
  <c r="C12" i="1"/>
  <c r="B13" i="2"/>
  <c r="B12" i="2"/>
  <c r="B10" i="2"/>
  <c r="B9" i="2"/>
  <c r="D26" i="1" l="1"/>
  <c r="E26" i="1"/>
  <c r="C15" i="1"/>
  <c r="C24" i="1" s="1"/>
  <c r="C26" i="1" l="1"/>
</calcChain>
</file>

<file path=xl/sharedStrings.xml><?xml version="1.0" encoding="utf-8"?>
<sst xmlns="http://schemas.openxmlformats.org/spreadsheetml/2006/main" count="84" uniqueCount="58">
  <si>
    <t>Nutrient Credits Calculator</t>
  </si>
  <si>
    <t>Instructions: Enter known values in yellow highlighted cells. Calculated values will appear in blue cells. Use separate worksheets for separate fields (click on tabs at bottom of page).</t>
  </si>
  <si>
    <t>Field Name:</t>
  </si>
  <si>
    <t>Dairy w/ Bedding</t>
  </si>
  <si>
    <t>Horse w/ Bedding</t>
  </si>
  <si>
    <t>Hairy vetch, mid summer incorp</t>
    <phoneticPr fontId="0" type="noConversion"/>
  </si>
  <si>
    <t>Red clover, spring incorp</t>
    <phoneticPr fontId="0" type="noConversion"/>
  </si>
  <si>
    <t>Red clover, mid summer incorp</t>
    <phoneticPr fontId="0" type="noConversion"/>
  </si>
  <si>
    <t>Alsike clover</t>
    <phoneticPr fontId="0" type="noConversion"/>
  </si>
  <si>
    <t>Sweetclover</t>
    <phoneticPr fontId="0" type="noConversion"/>
  </si>
  <si>
    <t>Berseem clover</t>
    <phoneticPr fontId="0" type="noConversion"/>
  </si>
  <si>
    <t>Hairy vetch, spring incorp</t>
  </si>
  <si>
    <t>P</t>
  </si>
  <si>
    <t>K</t>
  </si>
  <si>
    <t>N</t>
  </si>
  <si>
    <t>Tons applied per acre</t>
  </si>
  <si>
    <t>Poultry w/ Litter</t>
  </si>
  <si>
    <t>Red clover, spring incorp</t>
  </si>
  <si>
    <r>
      <t xml:space="preserve">Soil Organic Matter </t>
    </r>
    <r>
      <rPr>
        <i/>
        <sz val="11"/>
        <color theme="1"/>
        <rFont val="Calibri"/>
        <family val="2"/>
        <scheme val="minor"/>
      </rPr>
      <t>Enter as a percent (ex: 2.5%). Value found on Soil Test):</t>
    </r>
  </si>
  <si>
    <t>Cover Crops. Select cover crop from drop down menu.</t>
  </si>
  <si>
    <t>Number of acres:</t>
  </si>
  <si>
    <t>Total Credits per field:</t>
  </si>
  <si>
    <t>Total Credits Per acre (N-P-K)</t>
  </si>
  <si>
    <t>Tons applied per acre:</t>
  </si>
  <si>
    <t>N (lbs/ acre)</t>
  </si>
  <si>
    <t>P205 (lbs/ acre)</t>
  </si>
  <si>
    <t>K20 (lbs/ acre)</t>
  </si>
  <si>
    <t>Farm Name:</t>
  </si>
  <si>
    <t>Manure Applications from Current Season. Select from drop down menu and enter # of tons applied per acre.*</t>
  </si>
  <si>
    <t>Compost Applications from Current Season. Enter tons applied per acre in yellow cell. *</t>
  </si>
  <si>
    <r>
      <t xml:space="preserve">*If you have your own nutrient analyses for manure or compost, fill in the blue cells with the respective nutrient analysis multiplied by the number of </t>
    </r>
    <r>
      <rPr>
        <b/>
        <sz val="11"/>
        <color theme="1"/>
        <rFont val="Calibri"/>
        <family val="2"/>
        <scheme val="minor"/>
      </rPr>
      <t>pounds</t>
    </r>
    <r>
      <rPr>
        <sz val="11"/>
        <color theme="1"/>
        <rFont val="Calibri"/>
        <family val="2"/>
        <scheme val="minor"/>
      </rPr>
      <t xml:space="preserve"> you applied.</t>
    </r>
  </si>
  <si>
    <t>Spring seeded Field Peas</t>
  </si>
  <si>
    <t xml:space="preserve">Cover crop </t>
    <phoneticPr fontId="2" type="noConversion"/>
  </si>
  <si>
    <t>Seed cost/ 50 lb bag (OG prices when available)</t>
    <phoneticPr fontId="2" type="noConversion"/>
  </si>
  <si>
    <t>lbs seed/ acre</t>
    <phoneticPr fontId="2" type="noConversion"/>
  </si>
  <si>
    <t>Seed cost per acre</t>
    <phoneticPr fontId="2" type="noConversion"/>
  </si>
  <si>
    <t>Estimated lbs N fixed/ acre</t>
    <phoneticPr fontId="2" type="noConversion"/>
  </si>
  <si>
    <t>$ per lb N with no equipment/ person time*</t>
    <phoneticPr fontId="2" type="noConversion"/>
  </si>
  <si>
    <t>Cost of Tractor time per acre (@ $50/ hour)</t>
    <phoneticPr fontId="2" type="noConversion"/>
  </si>
  <si>
    <t>Cost of Person time per acre (@$20/ hour)</t>
    <phoneticPr fontId="2" type="noConversion"/>
  </si>
  <si>
    <t>Estimated cost per lb N</t>
    <phoneticPr fontId="2" type="noConversion"/>
  </si>
  <si>
    <t>Rye</t>
    <phoneticPr fontId="2" type="noConversion"/>
  </si>
  <si>
    <t>Oat, leonard</t>
    <phoneticPr fontId="2" type="noConversion"/>
  </si>
  <si>
    <t>Hairy vetch, spring incorp</t>
    <phoneticPr fontId="2" type="noConversion"/>
  </si>
  <si>
    <t>Hairy vetch, mid summer incorp</t>
    <phoneticPr fontId="2" type="noConversion"/>
  </si>
  <si>
    <t>Red clover, spring incorp</t>
    <phoneticPr fontId="2" type="noConversion"/>
  </si>
  <si>
    <t>Red clover, mid summer incorp</t>
    <phoneticPr fontId="2" type="noConversion"/>
  </si>
  <si>
    <t>Alsike clover</t>
    <phoneticPr fontId="2" type="noConversion"/>
  </si>
  <si>
    <t>Sweetclover</t>
    <phoneticPr fontId="2" type="noConversion"/>
  </si>
  <si>
    <t>Sudangrass</t>
    <phoneticPr fontId="2" type="noConversion"/>
  </si>
  <si>
    <t>Field Peas</t>
    <phoneticPr fontId="2" type="noConversion"/>
  </si>
  <si>
    <t>buckwheat</t>
    <phoneticPr fontId="2" type="noConversion"/>
  </si>
  <si>
    <t>Berseem clover</t>
    <phoneticPr fontId="2" type="noConversion"/>
  </si>
  <si>
    <t>Pricing sources:</t>
    <phoneticPr fontId="2" type="noConversion"/>
  </si>
  <si>
    <t>High Mowing Organic Seeds</t>
    <phoneticPr fontId="2" type="noConversion"/>
  </si>
  <si>
    <t>Albert Lea seed</t>
    <phoneticPr fontId="2" type="noConversion"/>
  </si>
  <si>
    <t xml:space="preserve">Sod plowdown? 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</si>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</sst>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Verdana"/>
      <family val="2"/>
    </font>
    <font>
      <i/>
      <sz val="10"/>
      <color indexed="10"/>
      <name val="Arial"/>
      <family val="2"/>
    </font>
    <font>
      <sz val="10"/>
      <color indexed="1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4" fontId="9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49" fontId="0" fillId="0" borderId="0" xfId="0" applyNumberFormat="1"/>
    <xf numFmtId="0" fontId="3" fillId="0" borderId="0" xfId="0" applyFont="1" applyFill="1" applyBorder="1" applyAlignment="1">
      <alignment wrapText="1"/>
    </xf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4" borderId="0" xfId="0" applyFont="1" applyFill="1"/>
    <xf numFmtId="0" fontId="5" fillId="0" borderId="0" xfId="0" applyFont="1" applyAlignment="1">
      <alignment wrapText="1"/>
    </xf>
    <xf numFmtId="0" fontId="0" fillId="0" borderId="0" xfId="0" applyBorder="1"/>
    <xf numFmtId="0" fontId="0" fillId="2" borderId="2" xfId="0" applyFill="1" applyBorder="1"/>
    <xf numFmtId="0" fontId="0" fillId="5" borderId="1" xfId="0" applyFill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4" borderId="0" xfId="0" applyFill="1" applyBorder="1"/>
    <xf numFmtId="0" fontId="1" fillId="0" borderId="2" xfId="0" applyFont="1" applyBorder="1"/>
    <xf numFmtId="0" fontId="1" fillId="0" borderId="3" xfId="0" applyFont="1" applyBorder="1"/>
    <xf numFmtId="0" fontId="8" fillId="0" borderId="1" xfId="0" applyFont="1" applyBorder="1" applyAlignment="1">
      <alignment horizontal="center" vertical="center"/>
    </xf>
    <xf numFmtId="0" fontId="1" fillId="2" borderId="2" xfId="0" applyFont="1" applyFill="1" applyBorder="1"/>
    <xf numFmtId="0" fontId="0" fillId="0" borderId="4" xfId="0" applyBorder="1"/>
    <xf numFmtId="0" fontId="0" fillId="7" borderId="4" xfId="0" applyFill="1" applyBorder="1"/>
    <xf numFmtId="9" fontId="0" fillId="2" borderId="1" xfId="0" applyNumberFormat="1" applyFill="1" applyBorder="1"/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wrapText="1"/>
    </xf>
    <xf numFmtId="0" fontId="9" fillId="8" borderId="5" xfId="1" applyFill="1" applyBorder="1" applyAlignment="1">
      <alignment horizontal="center" vertical="center" wrapText="1"/>
    </xf>
    <xf numFmtId="164" fontId="9" fillId="8" borderId="5" xfId="1" applyNumberFormat="1" applyFill="1" applyBorder="1" applyAlignment="1">
      <alignment horizontal="center" vertical="center" wrapText="1"/>
    </xf>
    <xf numFmtId="165" fontId="9" fillId="8" borderId="6" xfId="1" applyNumberFormat="1" applyFill="1" applyBorder="1" applyAlignment="1">
      <alignment horizontal="center" vertical="center" wrapText="1"/>
    </xf>
    <xf numFmtId="165" fontId="9" fillId="8" borderId="5" xfId="1" applyNumberFormat="1" applyFill="1" applyBorder="1" applyAlignment="1">
      <alignment horizontal="center" vertical="center" wrapText="1"/>
    </xf>
    <xf numFmtId="0" fontId="9" fillId="0" borderId="0" xfId="1" applyAlignment="1">
      <alignment horizontal="center" vertical="center" wrapText="1"/>
    </xf>
    <xf numFmtId="0" fontId="10" fillId="0" borderId="3" xfId="1" applyFont="1" applyFill="1" applyBorder="1" applyAlignment="1">
      <alignment wrapText="1"/>
    </xf>
    <xf numFmtId="166" fontId="0" fillId="0" borderId="3" xfId="2" applyNumberFormat="1" applyFont="1" applyBorder="1" applyAlignment="1">
      <alignment horizontal="center"/>
    </xf>
    <xf numFmtId="0" fontId="9" fillId="0" borderId="3" xfId="1" applyBorder="1" applyAlignment="1">
      <alignment horizontal="center"/>
    </xf>
    <xf numFmtId="164" fontId="9" fillId="0" borderId="3" xfId="1" applyNumberFormat="1" applyBorder="1" applyAlignment="1">
      <alignment horizontal="center"/>
    </xf>
    <xf numFmtId="165" fontId="9" fillId="0" borderId="3" xfId="1" applyNumberFormat="1" applyBorder="1" applyAlignment="1">
      <alignment horizontal="center"/>
    </xf>
    <xf numFmtId="0" fontId="9" fillId="0" borderId="3" xfId="1" applyBorder="1"/>
    <xf numFmtId="0" fontId="11" fillId="0" borderId="0" xfId="1" applyFont="1" applyAlignment="1">
      <alignment wrapText="1"/>
    </xf>
    <xf numFmtId="0" fontId="11" fillId="0" borderId="0" xfId="1" applyFont="1"/>
    <xf numFmtId="0" fontId="9" fillId="0" borderId="0" xfId="1"/>
    <xf numFmtId="164" fontId="9" fillId="0" borderId="0" xfId="1" applyNumberFormat="1"/>
    <xf numFmtId="165" fontId="9" fillId="0" borderId="0" xfId="1" applyNumberFormat="1"/>
    <xf numFmtId="0" fontId="9" fillId="0" borderId="0" xfId="1" applyAlignment="1">
      <alignment wrapText="1"/>
    </xf>
    <xf numFmtId="0" fontId="4" fillId="3" borderId="0" xfId="0" applyFont="1" applyFill="1" applyAlignment="1">
      <alignment horizontal="center"/>
    </xf>
    <xf numFmtId="0" fontId="0" fillId="2" borderId="2" xfId="0" applyFill="1" applyBorder="1" applyAlignment="1"/>
    <xf numFmtId="0" fontId="0" fillId="0" borderId="2" xfId="0" applyBorder="1" applyAlignment="1"/>
    <xf numFmtId="0" fontId="0" fillId="0" borderId="0" xfId="0" applyAlignment="1">
      <alignment wrapText="1"/>
    </xf>
    <xf numFmtId="0" fontId="0" fillId="6" borderId="0" xfId="0" applyFill="1" applyAlignment="1">
      <alignment wrapText="1"/>
    </xf>
    <xf numFmtId="0" fontId="0" fillId="0" borderId="0" xfId="0" applyAlignment="1"/>
  </cellXfs>
  <cellStyles count="3">
    <cellStyle name="Currency 3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Layout" zoomScaleNormal="100" workbookViewId="0">
      <selection activeCell="F2" sqref="F2"/>
    </sheetView>
  </sheetViews>
  <sheetFormatPr defaultRowHeight="14.6" x14ac:dyDescent="0.4"/>
  <cols>
    <col min="1" max="1" width="29.69140625" customWidth="1"/>
    <col min="2" max="2" width="12.53515625" customWidth="1"/>
    <col min="3" max="3" width="12.23046875" customWidth="1"/>
    <col min="4" max="5" width="16.69140625" style="5" customWidth="1"/>
    <col min="6" max="6" width="16.69140625" style="5" hidden="1" customWidth="1"/>
    <col min="7" max="7" width="19.4609375" customWidth="1"/>
    <col min="8" max="8" width="8.69140625" customWidth="1"/>
  </cols>
  <sheetData>
    <row r="1" spans="1:7" ht="18.45" x14ac:dyDescent="0.5">
      <c r="A1" s="45" t="s">
        <v>0</v>
      </c>
      <c r="B1" s="45"/>
      <c r="C1" s="45"/>
      <c r="D1" s="45"/>
      <c r="E1" s="45"/>
      <c r="F1" s="45"/>
    </row>
    <row r="2" spans="1:7" ht="34.5" customHeight="1" x14ac:dyDescent="0.4">
      <c r="A2" s="49" t="s">
        <v>1</v>
      </c>
      <c r="B2" s="50"/>
      <c r="C2" s="50"/>
      <c r="D2" s="50"/>
      <c r="E2" s="50"/>
      <c r="F2" s="27"/>
    </row>
    <row r="3" spans="1:7" x14ac:dyDescent="0.4">
      <c r="B3" s="7"/>
    </row>
    <row r="4" spans="1:7" x14ac:dyDescent="0.4">
      <c r="A4" s="1" t="s">
        <v>27</v>
      </c>
      <c r="B4" s="20"/>
      <c r="C4" s="10"/>
    </row>
    <row r="5" spans="1:7" x14ac:dyDescent="0.4">
      <c r="A5" s="17" t="s">
        <v>2</v>
      </c>
      <c r="B5" s="46"/>
      <c r="C5" s="47"/>
    </row>
    <row r="6" spans="1:7" ht="23.15" customHeight="1" x14ac:dyDescent="0.4">
      <c r="A6" s="18" t="s">
        <v>20</v>
      </c>
      <c r="B6" s="46"/>
      <c r="C6" s="47"/>
    </row>
    <row r="7" spans="1:7" ht="23.15" customHeight="1" x14ac:dyDescent="0.4">
      <c r="A7" s="9"/>
      <c r="B7" s="16"/>
      <c r="F7" s="3" t="s">
        <v>11</v>
      </c>
      <c r="G7" s="3"/>
    </row>
    <row r="8" spans="1:7" ht="43.75" x14ac:dyDescent="0.4">
      <c r="A8" s="8" t="s">
        <v>18</v>
      </c>
      <c r="C8" s="19" t="s">
        <v>24</v>
      </c>
      <c r="D8" s="19" t="s">
        <v>25</v>
      </c>
      <c r="E8" s="19" t="s">
        <v>26</v>
      </c>
      <c r="F8" s="3" t="s">
        <v>17</v>
      </c>
    </row>
    <row r="9" spans="1:7" x14ac:dyDescent="0.4">
      <c r="A9" s="23"/>
      <c r="C9" s="11">
        <f>A9*1000</f>
        <v>0</v>
      </c>
      <c r="D9" s="24"/>
      <c r="E9" s="25"/>
      <c r="F9" s="3" t="s">
        <v>8</v>
      </c>
    </row>
    <row r="10" spans="1:7" x14ac:dyDescent="0.4">
      <c r="C10" s="5"/>
      <c r="D10" s="26"/>
      <c r="E10" s="26"/>
      <c r="F10" s="3" t="s">
        <v>9</v>
      </c>
    </row>
    <row r="11" spans="1:7" ht="29.15" x14ac:dyDescent="0.4">
      <c r="A11" s="8" t="s">
        <v>19</v>
      </c>
      <c r="C11" s="5"/>
      <c r="D11" s="26"/>
      <c r="E11" s="26"/>
      <c r="F11" s="3" t="s">
        <v>31</v>
      </c>
    </row>
    <row r="12" spans="1:7" x14ac:dyDescent="0.4">
      <c r="A12" s="4"/>
      <c r="C12" s="11" t="e">
        <f>VLOOKUP(A12,lookup!A6:B13,2,FALSE)</f>
        <v>#N/A</v>
      </c>
      <c r="D12" s="24"/>
      <c r="E12" s="24"/>
      <c r="F12" s="3" t="s">
        <v>10</v>
      </c>
    </row>
    <row r="13" spans="1:7" x14ac:dyDescent="0.4">
      <c r="C13" s="5"/>
      <c r="D13" s="26"/>
      <c r="E13" s="26"/>
      <c r="F13"/>
    </row>
    <row r="14" spans="1:7" x14ac:dyDescent="0.4">
      <c r="A14" s="8" t="s">
        <v>56</v>
      </c>
      <c r="C14" s="5"/>
      <c r="D14" s="26"/>
      <c r="E14" s="26"/>
      <c r="F14" s="2" t="s">
        <v>57</v>
      </c>
    </row>
    <row r="15" spans="1:7" x14ac:dyDescent="0.4">
      <c r="A15" s="12" t="s">
        <v>14</v>
      </c>
      <c r="C15" s="11">
        <f>VLOOKUP(A15,lookup!A1:B4,2,FALSE)</f>
        <v>0</v>
      </c>
      <c r="D15" s="24"/>
      <c r="E15" s="24"/>
      <c r="F15" s="2" t="s">
        <v>14</v>
      </c>
    </row>
    <row r="16" spans="1:7" x14ac:dyDescent="0.4">
      <c r="C16" s="5"/>
      <c r="F16" s="2"/>
    </row>
    <row r="17" spans="1:6" ht="58.3" x14ac:dyDescent="0.4">
      <c r="A17" s="8" t="s">
        <v>28</v>
      </c>
      <c r="B17" s="6" t="s">
        <v>23</v>
      </c>
      <c r="C17" s="5"/>
      <c r="F17" s="2"/>
    </row>
    <row r="18" spans="1:6" x14ac:dyDescent="0.4">
      <c r="A18" s="4"/>
      <c r="B18" s="4"/>
      <c r="C18" s="11" t="e">
        <f>B18*VLOOKUP(A18,lookup!A16:B18,2,FALSE)</f>
        <v>#N/A</v>
      </c>
      <c r="D18" s="11" t="e">
        <f>VLOOKUP(A18,lookup!A16:C18,3,FALSE)</f>
        <v>#N/A</v>
      </c>
      <c r="E18" s="11" t="e">
        <f>B18*VLOOKUP(A18,lookup!A16:D18,4,FALSE)</f>
        <v>#N/A</v>
      </c>
      <c r="F18"/>
    </row>
    <row r="19" spans="1:6" x14ac:dyDescent="0.4">
      <c r="C19" s="5"/>
      <c r="F19" t="s">
        <v>3</v>
      </c>
    </row>
    <row r="20" spans="1:6" x14ac:dyDescent="0.4">
      <c r="C20" s="5"/>
      <c r="F20" t="s">
        <v>4</v>
      </c>
    </row>
    <row r="21" spans="1:6" ht="43.75" x14ac:dyDescent="0.4">
      <c r="A21" s="8" t="s">
        <v>29</v>
      </c>
      <c r="B21" s="6" t="s">
        <v>15</v>
      </c>
      <c r="C21" s="5"/>
      <c r="F21" t="s">
        <v>16</v>
      </c>
    </row>
    <row r="22" spans="1:6" x14ac:dyDescent="0.4">
      <c r="B22" s="4">
        <v>0</v>
      </c>
      <c r="C22" s="11">
        <f>B22*0.01*2000</f>
        <v>0</v>
      </c>
      <c r="D22" s="11">
        <f>B22*2000*0.01</f>
        <v>0</v>
      </c>
      <c r="E22" s="11">
        <f>B22*0.01*2000</f>
        <v>0</v>
      </c>
      <c r="F22"/>
    </row>
    <row r="23" spans="1:6" x14ac:dyDescent="0.4">
      <c r="C23" s="5"/>
      <c r="F23"/>
    </row>
    <row r="24" spans="1:6" x14ac:dyDescent="0.4">
      <c r="A24" t="s">
        <v>22</v>
      </c>
      <c r="B24" s="21"/>
      <c r="C24" s="13" t="e">
        <f>C22+C18+C15+C12+C9</f>
        <v>#N/A</v>
      </c>
      <c r="D24" s="13" t="e">
        <f>D22+D18</f>
        <v>#N/A</v>
      </c>
      <c r="E24" s="13" t="e">
        <f>E22+E18</f>
        <v>#N/A</v>
      </c>
      <c r="F24"/>
    </row>
    <row r="25" spans="1:6" x14ac:dyDescent="0.4">
      <c r="C25" s="5"/>
      <c r="F25"/>
    </row>
    <row r="26" spans="1:6" x14ac:dyDescent="0.4">
      <c r="A26" s="14" t="s">
        <v>21</v>
      </c>
      <c r="B26" s="22"/>
      <c r="C26" s="15" t="e">
        <f>C24*B6</f>
        <v>#N/A</v>
      </c>
      <c r="D26" s="15" t="e">
        <f>D24*B6</f>
        <v>#N/A</v>
      </c>
      <c r="E26" s="15" t="e">
        <f>E24*B6</f>
        <v>#N/A</v>
      </c>
      <c r="F26"/>
    </row>
    <row r="27" spans="1:6" x14ac:dyDescent="0.4">
      <c r="F27"/>
    </row>
    <row r="28" spans="1:6" x14ac:dyDescent="0.4">
      <c r="F28"/>
    </row>
    <row r="29" spans="1:6" ht="34" customHeight="1" x14ac:dyDescent="0.4">
      <c r="A29" s="48" t="s">
        <v>30</v>
      </c>
      <c r="B29" s="48"/>
      <c r="C29" s="48"/>
      <c r="D29" s="48"/>
      <c r="E29" s="48"/>
      <c r="F29"/>
    </row>
    <row r="30" spans="1:6" x14ac:dyDescent="0.4">
      <c r="F30"/>
    </row>
    <row r="33" ht="28.5" customHeight="1" x14ac:dyDescent="0.4"/>
  </sheetData>
  <mergeCells count="5">
    <mergeCell ref="A1:F1"/>
    <mergeCell ref="B5:C5"/>
    <mergeCell ref="B6:C6"/>
    <mergeCell ref="A29:E29"/>
    <mergeCell ref="A2:E2"/>
  </mergeCells>
  <dataValidations count="3">
    <dataValidation type="list" allowBlank="1" showInputMessage="1" showErrorMessage="1" prompt="SELECT MANURE APPLICATIONS FROM CURRENT SEASON" sqref="A18">
      <formula1>$F$19:$F$21</formula1>
    </dataValidation>
    <dataValidation type="list" allowBlank="1" showInputMessage="1" showErrorMessage="1" prompt="Select % sod from drop down menu_x000a_" sqref="A15">
      <formula1>$F$14:$F$17</formula1>
    </dataValidation>
    <dataValidation type="list" allowBlank="1" showInputMessage="1" showErrorMessage="1" prompt="Select cover crop from drop down menu_x000a_" sqref="A12">
      <formula1>$F$7:$F$12</formula1>
    </dataValidation>
  </dataValidations>
  <pageMargins left="0.7" right="0.7" top="0.75" bottom="0.75" header="0.3" footer="0.3"/>
  <pageSetup orientation="portrait" horizontalDpi="4294967293" r:id="rId1"/>
  <headerFoot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C12" sqref="C12"/>
    </sheetView>
  </sheetViews>
  <sheetFormatPr defaultRowHeight="14.6" x14ac:dyDescent="0.4"/>
  <cols>
    <col min="1" max="1" width="18.07421875" customWidth="1"/>
  </cols>
  <sheetData>
    <row r="1" spans="1:2" ht="49.75" x14ac:dyDescent="0.4">
      <c r="A1" s="28" t="s">
        <v>32</v>
      </c>
      <c r="B1" s="28" t="s">
        <v>36</v>
      </c>
    </row>
    <row r="2" spans="1:2" x14ac:dyDescent="0.4">
      <c r="A2" s="33" t="s">
        <v>41</v>
      </c>
      <c r="B2" s="35">
        <v>25</v>
      </c>
    </row>
    <row r="3" spans="1:2" x14ac:dyDescent="0.4">
      <c r="A3" s="33" t="s">
        <v>42</v>
      </c>
      <c r="B3" s="35">
        <v>10</v>
      </c>
    </row>
    <row r="4" spans="1:2" ht="26.15" x14ac:dyDescent="0.4">
      <c r="A4" s="33" t="s">
        <v>43</v>
      </c>
      <c r="B4" s="35">
        <v>50</v>
      </c>
    </row>
    <row r="5" spans="1:2" ht="26.15" x14ac:dyDescent="0.4">
      <c r="A5" s="33" t="s">
        <v>44</v>
      </c>
      <c r="B5" s="35">
        <v>80</v>
      </c>
    </row>
    <row r="6" spans="1:2" ht="26.15" x14ac:dyDescent="0.4">
      <c r="A6" s="33" t="s">
        <v>45</v>
      </c>
      <c r="B6" s="35">
        <v>50</v>
      </c>
    </row>
    <row r="7" spans="1:2" ht="26.15" x14ac:dyDescent="0.4">
      <c r="A7" s="33" t="s">
        <v>46</v>
      </c>
      <c r="B7" s="35">
        <f>AVERAGE(70,150)</f>
        <v>110</v>
      </c>
    </row>
    <row r="8" spans="1:2" x14ac:dyDescent="0.4">
      <c r="A8" s="33" t="s">
        <v>47</v>
      </c>
      <c r="B8" s="35">
        <f>90</f>
        <v>90</v>
      </c>
    </row>
    <row r="9" spans="1:2" x14ac:dyDescent="0.4">
      <c r="A9" s="33" t="s">
        <v>48</v>
      </c>
      <c r="B9" s="35">
        <v>100</v>
      </c>
    </row>
    <row r="10" spans="1:2" x14ac:dyDescent="0.4">
      <c r="A10" s="33" t="s">
        <v>49</v>
      </c>
      <c r="B10" s="35">
        <v>25</v>
      </c>
    </row>
    <row r="11" spans="1:2" x14ac:dyDescent="0.4">
      <c r="A11" s="33" t="s">
        <v>50</v>
      </c>
      <c r="B11" s="35">
        <f>AVERAGE(90,150)</f>
        <v>120</v>
      </c>
    </row>
    <row r="12" spans="1:2" x14ac:dyDescent="0.4">
      <c r="A12" s="33" t="s">
        <v>51</v>
      </c>
      <c r="B12" s="35">
        <v>10</v>
      </c>
    </row>
    <row r="13" spans="1:2" x14ac:dyDescent="0.4">
      <c r="A13" s="33" t="s">
        <v>52</v>
      </c>
      <c r="B13" s="35">
        <f>AVERAGE(75,220)</f>
        <v>147.5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Layout" topLeftCell="A2" workbookViewId="0">
      <selection sqref="A1:E13"/>
    </sheetView>
  </sheetViews>
  <sheetFormatPr defaultColWidth="12.53515625" defaultRowHeight="12.45" x14ac:dyDescent="0.3"/>
  <cols>
    <col min="1" max="1" width="19.15234375" style="44" customWidth="1"/>
    <col min="2" max="2" width="10" style="41" customWidth="1"/>
    <col min="3" max="3" width="12.53515625" style="41"/>
    <col min="4" max="4" width="12.53515625" style="42"/>
    <col min="5" max="5" width="13.23046875" style="41" customWidth="1"/>
    <col min="6" max="6" width="12.53515625" style="43"/>
    <col min="7" max="8" width="12.53515625" style="42"/>
    <col min="9" max="9" width="12.53515625" style="43"/>
    <col min="10" max="16384" width="12.53515625" style="41"/>
  </cols>
  <sheetData>
    <row r="1" spans="1:9" s="32" customFormat="1" ht="98.15" customHeight="1" x14ac:dyDescent="0.4">
      <c r="A1" s="28" t="s">
        <v>32</v>
      </c>
      <c r="B1" s="28" t="s">
        <v>33</v>
      </c>
      <c r="C1" s="28" t="s">
        <v>34</v>
      </c>
      <c r="D1" s="29" t="s">
        <v>35</v>
      </c>
      <c r="E1" s="28" t="s">
        <v>36</v>
      </c>
      <c r="F1" s="30" t="s">
        <v>37</v>
      </c>
      <c r="G1" s="29" t="s">
        <v>38</v>
      </c>
      <c r="H1" s="29" t="s">
        <v>39</v>
      </c>
      <c r="I1" s="31" t="s">
        <v>40</v>
      </c>
    </row>
    <row r="2" spans="1:9" s="38" customFormat="1" ht="14.6" x14ac:dyDescent="0.4">
      <c r="A2" s="33" t="s">
        <v>41</v>
      </c>
      <c r="B2" s="34">
        <v>25</v>
      </c>
      <c r="C2" s="35">
        <v>175</v>
      </c>
      <c r="D2" s="36">
        <f t="shared" ref="D2:D13" si="0">(C2/50)*B2</f>
        <v>87.5</v>
      </c>
      <c r="E2" s="35">
        <v>25</v>
      </c>
      <c r="F2" s="37">
        <f>D2/E2</f>
        <v>3.5</v>
      </c>
      <c r="G2" s="36">
        <v>60</v>
      </c>
      <c r="H2" s="36">
        <v>20</v>
      </c>
      <c r="I2" s="37">
        <f t="shared" ref="I2:I13" si="1">(H2+G2+D2)/E2</f>
        <v>6.7</v>
      </c>
    </row>
    <row r="3" spans="1:9" s="38" customFormat="1" ht="14.6" x14ac:dyDescent="0.4">
      <c r="A3" s="33" t="s">
        <v>42</v>
      </c>
      <c r="B3" s="34">
        <v>20</v>
      </c>
      <c r="C3" s="35">
        <v>100</v>
      </c>
      <c r="D3" s="36">
        <f t="shared" si="0"/>
        <v>40</v>
      </c>
      <c r="E3" s="35">
        <v>10</v>
      </c>
      <c r="F3" s="37">
        <f>D3/E3</f>
        <v>4</v>
      </c>
      <c r="G3" s="36">
        <v>60</v>
      </c>
      <c r="H3" s="36">
        <v>20</v>
      </c>
      <c r="I3" s="37">
        <f t="shared" si="1"/>
        <v>12</v>
      </c>
    </row>
    <row r="4" spans="1:9" s="38" customFormat="1" ht="26.15" x14ac:dyDescent="0.4">
      <c r="A4" s="33" t="s">
        <v>43</v>
      </c>
      <c r="B4" s="34">
        <v>120</v>
      </c>
      <c r="C4" s="35">
        <v>30</v>
      </c>
      <c r="D4" s="36">
        <f t="shared" si="0"/>
        <v>72</v>
      </c>
      <c r="E4" s="35">
        <v>50</v>
      </c>
      <c r="F4" s="37">
        <f>D4/E4</f>
        <v>1.44</v>
      </c>
      <c r="G4" s="36">
        <v>60</v>
      </c>
      <c r="H4" s="36">
        <v>20</v>
      </c>
      <c r="I4" s="37">
        <f t="shared" si="1"/>
        <v>3.04</v>
      </c>
    </row>
    <row r="5" spans="1:9" s="38" customFormat="1" ht="26.15" x14ac:dyDescent="0.4">
      <c r="A5" s="33" t="s">
        <v>44</v>
      </c>
      <c r="B5" s="34">
        <v>120</v>
      </c>
      <c r="C5" s="35">
        <v>30</v>
      </c>
      <c r="D5" s="36">
        <f t="shared" si="0"/>
        <v>72</v>
      </c>
      <c r="E5" s="35">
        <v>80</v>
      </c>
      <c r="F5" s="37">
        <f>D5/E5</f>
        <v>0.9</v>
      </c>
      <c r="G5" s="36">
        <v>60</v>
      </c>
      <c r="H5" s="36">
        <v>20</v>
      </c>
      <c r="I5" s="37">
        <f t="shared" si="1"/>
        <v>1.9</v>
      </c>
    </row>
    <row r="6" spans="1:9" s="38" customFormat="1" ht="26.15" x14ac:dyDescent="0.4">
      <c r="A6" s="33" t="s">
        <v>45</v>
      </c>
      <c r="B6" s="34">
        <v>180</v>
      </c>
      <c r="C6" s="35">
        <v>20</v>
      </c>
      <c r="D6" s="36">
        <f t="shared" si="0"/>
        <v>72</v>
      </c>
      <c r="E6" s="35">
        <v>50</v>
      </c>
      <c r="F6" s="37">
        <f>D6/E6</f>
        <v>1.44</v>
      </c>
      <c r="G6" s="36">
        <v>60</v>
      </c>
      <c r="H6" s="36">
        <v>20</v>
      </c>
      <c r="I6" s="37">
        <f t="shared" si="1"/>
        <v>3.04</v>
      </c>
    </row>
    <row r="7" spans="1:9" s="38" customFormat="1" ht="26.15" x14ac:dyDescent="0.4">
      <c r="A7" s="33" t="s">
        <v>46</v>
      </c>
      <c r="B7" s="34">
        <v>180</v>
      </c>
      <c r="C7" s="35">
        <v>20</v>
      </c>
      <c r="D7" s="36">
        <f t="shared" si="0"/>
        <v>72</v>
      </c>
      <c r="E7" s="35">
        <f>AVERAGE(70,150)</f>
        <v>110</v>
      </c>
      <c r="F7" s="37">
        <f>D7/100</f>
        <v>0.72</v>
      </c>
      <c r="G7" s="36">
        <v>60</v>
      </c>
      <c r="H7" s="36">
        <v>20</v>
      </c>
      <c r="I7" s="37">
        <f t="shared" si="1"/>
        <v>1.3818181818181818</v>
      </c>
    </row>
    <row r="8" spans="1:9" s="38" customFormat="1" ht="14.6" x14ac:dyDescent="0.4">
      <c r="A8" s="33" t="s">
        <v>47</v>
      </c>
      <c r="B8" s="34">
        <v>165</v>
      </c>
      <c r="C8" s="35">
        <v>17</v>
      </c>
      <c r="D8" s="36">
        <f t="shared" si="0"/>
        <v>56.1</v>
      </c>
      <c r="E8" s="35">
        <f>90</f>
        <v>90</v>
      </c>
      <c r="F8" s="37">
        <f>D8/E8</f>
        <v>0.62333333333333329</v>
      </c>
      <c r="G8" s="36">
        <v>60</v>
      </c>
      <c r="H8" s="36">
        <v>20</v>
      </c>
      <c r="I8" s="37">
        <f t="shared" si="1"/>
        <v>1.5122222222222221</v>
      </c>
    </row>
    <row r="9" spans="1:9" s="38" customFormat="1" ht="14.6" x14ac:dyDescent="0.4">
      <c r="A9" s="33" t="s">
        <v>48</v>
      </c>
      <c r="B9" s="34">
        <v>120</v>
      </c>
      <c r="C9" s="35">
        <v>20</v>
      </c>
      <c r="D9" s="36">
        <f t="shared" si="0"/>
        <v>48</v>
      </c>
      <c r="E9" s="35">
        <v>100</v>
      </c>
      <c r="F9" s="37">
        <f>D9/E9</f>
        <v>0.48</v>
      </c>
      <c r="G9" s="36">
        <v>60</v>
      </c>
      <c r="H9" s="36">
        <v>20</v>
      </c>
      <c r="I9" s="37">
        <f t="shared" si="1"/>
        <v>1.28</v>
      </c>
    </row>
    <row r="10" spans="1:9" s="38" customFormat="1" ht="14.6" x14ac:dyDescent="0.4">
      <c r="A10" s="33" t="s">
        <v>49</v>
      </c>
      <c r="B10" s="34">
        <v>80</v>
      </c>
      <c r="C10" s="35">
        <v>50</v>
      </c>
      <c r="D10" s="36">
        <f t="shared" si="0"/>
        <v>80</v>
      </c>
      <c r="E10" s="35">
        <v>25</v>
      </c>
      <c r="F10" s="37">
        <f>D10/E10</f>
        <v>3.2</v>
      </c>
      <c r="G10" s="36">
        <v>60</v>
      </c>
      <c r="H10" s="36">
        <v>20</v>
      </c>
      <c r="I10" s="37">
        <f t="shared" si="1"/>
        <v>6.4</v>
      </c>
    </row>
    <row r="11" spans="1:9" s="38" customFormat="1" ht="14.6" x14ac:dyDescent="0.4">
      <c r="A11" s="33" t="s">
        <v>50</v>
      </c>
      <c r="B11" s="34">
        <v>32</v>
      </c>
      <c r="C11" s="35">
        <v>75</v>
      </c>
      <c r="D11" s="36">
        <f t="shared" si="0"/>
        <v>48</v>
      </c>
      <c r="E11" s="35">
        <f>AVERAGE(90,150)</f>
        <v>120</v>
      </c>
      <c r="F11" s="37">
        <f>D11/100</f>
        <v>0.48</v>
      </c>
      <c r="G11" s="36">
        <v>60</v>
      </c>
      <c r="H11" s="36">
        <v>20</v>
      </c>
      <c r="I11" s="37">
        <f t="shared" si="1"/>
        <v>1.0666666666666667</v>
      </c>
    </row>
    <row r="12" spans="1:9" s="38" customFormat="1" ht="14.6" x14ac:dyDescent="0.4">
      <c r="A12" s="33" t="s">
        <v>51</v>
      </c>
      <c r="B12" s="34">
        <v>38</v>
      </c>
      <c r="C12" s="35">
        <v>50</v>
      </c>
      <c r="D12" s="36">
        <f t="shared" si="0"/>
        <v>38</v>
      </c>
      <c r="E12" s="35">
        <v>10</v>
      </c>
      <c r="F12" s="37">
        <f>D12/E12</f>
        <v>3.8</v>
      </c>
      <c r="G12" s="36">
        <v>60</v>
      </c>
      <c r="H12" s="36">
        <v>20</v>
      </c>
      <c r="I12" s="37">
        <f t="shared" si="1"/>
        <v>11.8</v>
      </c>
    </row>
    <row r="13" spans="1:9" s="38" customFormat="1" ht="14.6" x14ac:dyDescent="0.4">
      <c r="A13" s="33" t="s">
        <v>52</v>
      </c>
      <c r="B13" s="34">
        <v>150</v>
      </c>
      <c r="C13" s="35">
        <v>15</v>
      </c>
      <c r="D13" s="36">
        <f t="shared" si="0"/>
        <v>45</v>
      </c>
      <c r="E13" s="35">
        <f>AVERAGE(75,220)</f>
        <v>147.5</v>
      </c>
      <c r="F13" s="37">
        <f>D13/E13</f>
        <v>0.30508474576271188</v>
      </c>
      <c r="G13" s="36">
        <v>60</v>
      </c>
      <c r="H13" s="36">
        <v>20</v>
      </c>
      <c r="I13" s="37">
        <f t="shared" si="1"/>
        <v>0.84745762711864403</v>
      </c>
    </row>
    <row r="16" spans="1:9" x14ac:dyDescent="0.3">
      <c r="A16" s="39" t="s">
        <v>53</v>
      </c>
      <c r="B16" s="40" t="s">
        <v>54</v>
      </c>
    </row>
    <row r="17" spans="1:2" x14ac:dyDescent="0.3">
      <c r="A17" s="39"/>
      <c r="B17" s="40" t="s">
        <v>55</v>
      </c>
    </row>
  </sheetData>
  <pageMargins left="0.75" right="0.75" top="1" bottom="1" header="0.5" footer="0.5"/>
  <pageSetup orientation="portrait" horizontalDpi="4294967292" verticalDpi="4294967292" r:id="rId1"/>
  <headerFooter>
    <oddHeader>&amp;RCover Crop _x000D_Nitrogen Contributiion Estimates_x000D_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3" sqref="A3"/>
    </sheetView>
  </sheetViews>
  <sheetFormatPr defaultRowHeight="14.6" x14ac:dyDescent="0.4"/>
  <sheetData>
    <row r="1" spans="1:4" x14ac:dyDescent="0.4">
      <c r="A1" s="2" t="s">
        <v>57</v>
      </c>
      <c r="B1">
        <v>20</v>
      </c>
    </row>
    <row r="2" spans="1:4" x14ac:dyDescent="0.4">
      <c r="A2" s="2" t="s">
        <v>14</v>
      </c>
      <c r="B2">
        <v>0</v>
      </c>
    </row>
    <row r="3" spans="1:4" x14ac:dyDescent="0.4">
      <c r="A3" s="2"/>
    </row>
    <row r="4" spans="1:4" x14ac:dyDescent="0.4">
      <c r="A4" s="2"/>
    </row>
    <row r="6" spans="1:4" ht="51.9" x14ac:dyDescent="0.4">
      <c r="A6" s="3" t="s">
        <v>11</v>
      </c>
      <c r="B6">
        <v>50</v>
      </c>
    </row>
    <row r="7" spans="1:4" ht="64.75" x14ac:dyDescent="0.4">
      <c r="A7" s="3" t="s">
        <v>5</v>
      </c>
      <c r="B7">
        <v>80</v>
      </c>
    </row>
    <row r="8" spans="1:4" ht="51.9" x14ac:dyDescent="0.4">
      <c r="A8" s="3" t="s">
        <v>6</v>
      </c>
      <c r="B8">
        <v>50</v>
      </c>
    </row>
    <row r="9" spans="1:4" ht="64.75" x14ac:dyDescent="0.4">
      <c r="A9" s="3" t="s">
        <v>7</v>
      </c>
      <c r="B9">
        <f>AVERAGE(70,150)</f>
        <v>110</v>
      </c>
    </row>
    <row r="10" spans="1:4" ht="26.15" x14ac:dyDescent="0.4">
      <c r="A10" s="3" t="s">
        <v>8</v>
      </c>
      <c r="B10">
        <f>90</f>
        <v>90</v>
      </c>
    </row>
    <row r="11" spans="1:4" ht="26.15" x14ac:dyDescent="0.4">
      <c r="A11" s="3" t="s">
        <v>9</v>
      </c>
      <c r="B11">
        <v>100</v>
      </c>
    </row>
    <row r="12" spans="1:4" ht="51.9" x14ac:dyDescent="0.4">
      <c r="A12" s="3" t="s">
        <v>31</v>
      </c>
      <c r="B12">
        <f>AVERAGE(90,150)</f>
        <v>120</v>
      </c>
    </row>
    <row r="13" spans="1:4" ht="26.15" x14ac:dyDescent="0.4">
      <c r="A13" s="3" t="s">
        <v>10</v>
      </c>
      <c r="B13">
        <f>AVERAGE(75,220)</f>
        <v>147.5</v>
      </c>
    </row>
    <row r="15" spans="1:4" x14ac:dyDescent="0.4">
      <c r="B15" t="s">
        <v>14</v>
      </c>
      <c r="C15" t="s">
        <v>12</v>
      </c>
      <c r="D15" t="s">
        <v>13</v>
      </c>
    </row>
    <row r="16" spans="1:4" x14ac:dyDescent="0.4">
      <c r="A16" t="s">
        <v>3</v>
      </c>
      <c r="B16">
        <v>6</v>
      </c>
      <c r="C16">
        <v>3</v>
      </c>
      <c r="D16">
        <v>9</v>
      </c>
    </row>
    <row r="17" spans="1:4" x14ac:dyDescent="0.4">
      <c r="A17" t="s">
        <v>4</v>
      </c>
      <c r="B17">
        <v>6</v>
      </c>
      <c r="C17">
        <v>3</v>
      </c>
      <c r="D17">
        <v>13</v>
      </c>
    </row>
    <row r="18" spans="1:4" x14ac:dyDescent="0.4">
      <c r="A18" t="s">
        <v>16</v>
      </c>
      <c r="B18">
        <v>45</v>
      </c>
      <c r="C18">
        <v>36</v>
      </c>
      <c r="D18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Nutrient Credits</vt:lpstr>
      <vt:lpstr>NcreditsCovercrop</vt:lpstr>
      <vt:lpstr>Cover cro- N per lb</vt:lpstr>
      <vt:lpstr>lookup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Maden</dc:creator>
  <cp:lastModifiedBy>Vern Grubinger</cp:lastModifiedBy>
  <dcterms:created xsi:type="dcterms:W3CDTF">2017-02-09T17:40:38Z</dcterms:created>
  <dcterms:modified xsi:type="dcterms:W3CDTF">2018-04-06T17:32:56Z</dcterms:modified>
</cp:coreProperties>
</file>