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vmoffice-my.sharepoint.com/personal/sbergqui_uvm_edu/Documents/Documents/Graduate Tuition Pricing Framework/"/>
    </mc:Choice>
  </mc:AlternateContent>
  <xr:revisionPtr revIDLastSave="14" documentId="8_{95224214-A8B6-4A4F-B2C8-DBD7B027F7D7}" xr6:coauthVersionLast="47" xr6:coauthVersionMax="47" xr10:uidLastSave="{59C857EE-BFED-4D28-A44A-087B7BFE2750}"/>
  <bookViews>
    <workbookView xWindow="-28920" yWindow="-120" windowWidth="29040" windowHeight="15720" activeTab="2" xr2:uid="{00000000-000D-0000-FFFF-FFFF00000000}"/>
  </bookViews>
  <sheets>
    <sheet name="Revenue Assumptions" sheetId="19" r:id="rId1"/>
    <sheet name="Program Budget Standard Tuition" sheetId="3" r:id="rId2"/>
    <sheet name="Program Budget Variable Tuition" sheetId="22" r:id="rId3"/>
  </sheets>
  <externalReferences>
    <externalReference r:id="rId4"/>
    <externalReference r:id="rId5"/>
  </externalReferences>
  <definedNames>
    <definedName name="EXPREF">[1]Reference!$A$3:$A$19</definedName>
    <definedName name="REF">'[2]Exp Tracking Reference'!#REF!</definedName>
    <definedName name="REFMEX">'[2]Exp Tracking Reference'!$A$3:$A$21</definedName>
  </definedNames>
  <calcPr calcId="191029"/>
  <customWorkbookViews>
    <customWorkbookView name="Pam Blum - Personal View" guid="{D22E20CB-EB73-FF42-8678-670A64B10C63}" mergeInterval="0" personalView="1" xWindow="991" yWindow="54" windowWidth="1525" windowHeight="1223" activeSheetId="2"/>
    <customWorkbookView name="dgdickey - Personal View" guid="{C0BA70DB-C1F6-4846-8EEF-BDF6F30A30F9}" mergeInterval="0" personalView="1" maximized="1" windowWidth="1539" windowHeight="577" activeSheetId="3"/>
    <customWorkbookView name="kostadm - Personal View" guid="{756850B3-547D-4968-83AA-CA82F1E7E9D9}" mergeInterval="0" personalView="1" maximized="1" xWindow="-8" yWindow="-8" windowWidth="1296" windowHeight="1000" activeSheetId="3"/>
    <customWorkbookView name="UVM - Personal View" guid="{22AB6D88-F3F2-CF4B-9BC1-22004E84F5B6}" mergeInterval="0" personalView="1" xWindow="205" yWindow="88" windowWidth="1280" windowHeight="717" activeSheetId="3" showComments="commIndAndComment"/>
    <customWorkbookView name="University of Vermont College of Education and Social  - Personal View" guid="{0EB53A35-F16A-9D41-871E-6743E124BC91}" mergeInterval="0" personalView="1" yWindow="54" windowWidth="1280" windowHeight="622" activeSheetId="8"/>
    <customWorkbookView name="Pam - Personal View" guid="{BEF5D63B-3440-4353-9A77-AFA6CB187D88}" mergeInterval="0" personalView="1" maximized="1" windowWidth="1916" windowHeight="835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3" l="1"/>
  <c r="D61" i="3"/>
  <c r="E61" i="3"/>
  <c r="F61" i="3"/>
  <c r="G61" i="3"/>
  <c r="H61" i="3"/>
  <c r="E61" i="22"/>
  <c r="D61" i="22"/>
  <c r="F61" i="22"/>
  <c r="G61" i="22"/>
  <c r="H61" i="22"/>
  <c r="C61" i="22"/>
  <c r="C61" i="3"/>
  <c r="C27" i="22"/>
  <c r="C28" i="22" s="1"/>
  <c r="H22" i="22"/>
  <c r="G22" i="22"/>
  <c r="F22" i="22"/>
  <c r="E22" i="22"/>
  <c r="D22" i="22"/>
  <c r="C22" i="22"/>
  <c r="H21" i="22"/>
  <c r="G21" i="22"/>
  <c r="F21" i="22"/>
  <c r="E21" i="22"/>
  <c r="D21" i="22"/>
  <c r="C21" i="22"/>
  <c r="C15" i="22"/>
  <c r="C16" i="22" s="1"/>
  <c r="D10" i="22"/>
  <c r="C10" i="22"/>
  <c r="C9" i="22"/>
  <c r="H107" i="22"/>
  <c r="G107" i="22"/>
  <c r="F107" i="22"/>
  <c r="E107" i="22"/>
  <c r="D107" i="22"/>
  <c r="C107" i="22"/>
  <c r="H106" i="22"/>
  <c r="G106" i="22"/>
  <c r="F106" i="22"/>
  <c r="E106" i="22"/>
  <c r="D106" i="22"/>
  <c r="C106" i="22"/>
  <c r="H103" i="22"/>
  <c r="G103" i="22"/>
  <c r="F103" i="22"/>
  <c r="E103" i="22"/>
  <c r="D103" i="22"/>
  <c r="C103" i="22"/>
  <c r="H102" i="22"/>
  <c r="G102" i="22"/>
  <c r="F102" i="22"/>
  <c r="E102" i="22"/>
  <c r="D102" i="22"/>
  <c r="C102" i="22"/>
  <c r="H98" i="22"/>
  <c r="G98" i="22"/>
  <c r="F98" i="22"/>
  <c r="E98" i="22"/>
  <c r="D98" i="22"/>
  <c r="C98" i="22"/>
  <c r="D96" i="22"/>
  <c r="C96" i="22"/>
  <c r="D95" i="22"/>
  <c r="E95" i="22" s="1"/>
  <c r="H93" i="22"/>
  <c r="G93" i="22"/>
  <c r="F93" i="22"/>
  <c r="E93" i="22"/>
  <c r="D93" i="22"/>
  <c r="C93" i="22"/>
  <c r="H88" i="22"/>
  <c r="G88" i="22"/>
  <c r="F88" i="22"/>
  <c r="E88" i="22"/>
  <c r="D88" i="22"/>
  <c r="C88" i="22"/>
  <c r="H71" i="22"/>
  <c r="G71" i="22"/>
  <c r="F71" i="22"/>
  <c r="E71" i="22"/>
  <c r="D71" i="22"/>
  <c r="C71" i="22"/>
  <c r="C69" i="22"/>
  <c r="D68" i="22"/>
  <c r="E68" i="22" s="1"/>
  <c r="H67" i="22"/>
  <c r="G67" i="22"/>
  <c r="F67" i="22"/>
  <c r="E67" i="22"/>
  <c r="D67" i="22"/>
  <c r="D69" i="22" s="1"/>
  <c r="C67" i="22"/>
  <c r="D62" i="22"/>
  <c r="E62" i="22" s="1"/>
  <c r="F62" i="22" s="1"/>
  <c r="G62" i="22" s="1"/>
  <c r="H62" i="22" s="1"/>
  <c r="H57" i="22"/>
  <c r="G57" i="22"/>
  <c r="F57" i="22"/>
  <c r="E57" i="22"/>
  <c r="D57" i="22"/>
  <c r="C57" i="22"/>
  <c r="H53" i="22"/>
  <c r="G53" i="22"/>
  <c r="F53" i="22"/>
  <c r="E53" i="22"/>
  <c r="D53" i="22"/>
  <c r="C53" i="22"/>
  <c r="H50" i="22"/>
  <c r="G50" i="22"/>
  <c r="F50" i="22"/>
  <c r="E50" i="22"/>
  <c r="D50" i="22"/>
  <c r="C50" i="22"/>
  <c r="H47" i="22"/>
  <c r="G47" i="22"/>
  <c r="F47" i="22"/>
  <c r="E47" i="22"/>
  <c r="D47" i="22"/>
  <c r="C47" i="22"/>
  <c r="H44" i="22"/>
  <c r="G44" i="22"/>
  <c r="F44" i="22"/>
  <c r="E44" i="22"/>
  <c r="D44" i="22"/>
  <c r="C44" i="22"/>
  <c r="H42" i="22"/>
  <c r="G42" i="22"/>
  <c r="F42" i="22"/>
  <c r="E42" i="22"/>
  <c r="D42" i="22"/>
  <c r="C42" i="22"/>
  <c r="H37" i="22"/>
  <c r="G37" i="22"/>
  <c r="F37" i="22"/>
  <c r="E37" i="22"/>
  <c r="D37" i="22"/>
  <c r="C37" i="22"/>
  <c r="H33" i="22"/>
  <c r="H41" i="22" s="1"/>
  <c r="G33" i="22"/>
  <c r="G41" i="22" s="1"/>
  <c r="F33" i="22"/>
  <c r="F41" i="22" s="1"/>
  <c r="E33" i="22"/>
  <c r="E41" i="22" s="1"/>
  <c r="D33" i="22"/>
  <c r="D41" i="22" s="1"/>
  <c r="C33" i="22"/>
  <c r="C41" i="22" s="1"/>
  <c r="H20" i="22"/>
  <c r="G20" i="22"/>
  <c r="F20" i="22"/>
  <c r="E20" i="22"/>
  <c r="D20" i="22"/>
  <c r="C20" i="22"/>
  <c r="H19" i="22"/>
  <c r="H24" i="22" s="1"/>
  <c r="G19" i="22"/>
  <c r="F19" i="22"/>
  <c r="F24" i="22" s="1"/>
  <c r="E19" i="22"/>
  <c r="D19" i="22"/>
  <c r="C19" i="22"/>
  <c r="H18" i="22"/>
  <c r="G18" i="22"/>
  <c r="F18" i="22"/>
  <c r="E18" i="22"/>
  <c r="D18" i="22"/>
  <c r="C18" i="22"/>
  <c r="H6" i="22"/>
  <c r="G6" i="22"/>
  <c r="F6" i="22"/>
  <c r="E6" i="22"/>
  <c r="D6" i="22"/>
  <c r="C6" i="22"/>
  <c r="C27" i="3"/>
  <c r="H16" i="3"/>
  <c r="G16" i="3"/>
  <c r="F16" i="3"/>
  <c r="E16" i="3"/>
  <c r="D16" i="3"/>
  <c r="C16" i="3"/>
  <c r="H15" i="3"/>
  <c r="G15" i="3"/>
  <c r="F15" i="3"/>
  <c r="E15" i="3"/>
  <c r="D15" i="3"/>
  <c r="C15" i="3"/>
  <c r="C24" i="22" l="1"/>
  <c r="C12" i="22"/>
  <c r="G24" i="22"/>
  <c r="E24" i="22"/>
  <c r="D24" i="22"/>
  <c r="C45" i="22"/>
  <c r="F95" i="22"/>
  <c r="E96" i="22"/>
  <c r="F68" i="22"/>
  <c r="E69" i="22"/>
  <c r="H28" i="3"/>
  <c r="G28" i="3"/>
  <c r="F28" i="3"/>
  <c r="E28" i="3"/>
  <c r="D28" i="3"/>
  <c r="C28" i="3"/>
  <c r="C24" i="3"/>
  <c r="H22" i="3"/>
  <c r="G22" i="3"/>
  <c r="F22" i="3"/>
  <c r="E22" i="3"/>
  <c r="D22" i="3"/>
  <c r="C22" i="3"/>
  <c r="H21" i="3"/>
  <c r="G21" i="3"/>
  <c r="F21" i="3"/>
  <c r="E21" i="3"/>
  <c r="D21" i="3"/>
  <c r="C21" i="3"/>
  <c r="C10" i="3"/>
  <c r="C9" i="3"/>
  <c r="C20" i="3"/>
  <c r="C43" i="22" l="1"/>
  <c r="C55" i="22" s="1"/>
  <c r="G95" i="22"/>
  <c r="F96" i="22"/>
  <c r="G68" i="22"/>
  <c r="F69" i="22"/>
  <c r="G13" i="19"/>
  <c r="E10" i="22" s="1"/>
  <c r="G69" i="22" l="1"/>
  <c r="H68" i="22"/>
  <c r="H69" i="22" s="1"/>
  <c r="H95" i="22"/>
  <c r="H96" i="22" s="1"/>
  <c r="G96" i="22"/>
  <c r="C67" i="3"/>
  <c r="B5" i="19"/>
  <c r="D9" i="3" s="1"/>
  <c r="B12" i="19"/>
  <c r="D10" i="3" s="1"/>
  <c r="G5" i="19"/>
  <c r="D9" i="22" s="1"/>
  <c r="C96" i="3"/>
  <c r="E37" i="3"/>
  <c r="E41" i="3" s="1"/>
  <c r="C41" i="3"/>
  <c r="C33" i="3"/>
  <c r="H95" i="3"/>
  <c r="G95" i="3"/>
  <c r="F95" i="3"/>
  <c r="E95" i="3"/>
  <c r="D95" i="3"/>
  <c r="D96" i="3"/>
  <c r="C106" i="3"/>
  <c r="D102" i="3"/>
  <c r="E102" i="3"/>
  <c r="F102" i="3"/>
  <c r="G102" i="3"/>
  <c r="H102" i="3"/>
  <c r="C102" i="3"/>
  <c r="C88" i="3"/>
  <c r="D67" i="3"/>
  <c r="D69" i="3" s="1"/>
  <c r="E67" i="3"/>
  <c r="F67" i="3"/>
  <c r="G67" i="3"/>
  <c r="H67" i="3"/>
  <c r="C69" i="3"/>
  <c r="C44" i="3"/>
  <c r="C45" i="3" s="1"/>
  <c r="C50" i="3"/>
  <c r="D68" i="3"/>
  <c r="D62" i="3"/>
  <c r="E62" i="3" s="1"/>
  <c r="F62" i="3" s="1"/>
  <c r="G62" i="3" s="1"/>
  <c r="H62" i="3" s="1"/>
  <c r="C53" i="3"/>
  <c r="C42" i="3"/>
  <c r="C37" i="3"/>
  <c r="H44" i="3"/>
  <c r="G44" i="3"/>
  <c r="F44" i="3"/>
  <c r="E44" i="3"/>
  <c r="D44" i="3"/>
  <c r="D37" i="3"/>
  <c r="F37" i="3"/>
  <c r="G37" i="3"/>
  <c r="H37" i="3"/>
  <c r="D33" i="3"/>
  <c r="E33" i="3"/>
  <c r="F33" i="3"/>
  <c r="G33" i="3"/>
  <c r="H33" i="3"/>
  <c r="C12" i="3"/>
  <c r="D20" i="3"/>
  <c r="E20" i="3"/>
  <c r="F20" i="3"/>
  <c r="G20" i="3"/>
  <c r="H20" i="3"/>
  <c r="C19" i="3"/>
  <c r="D19" i="3"/>
  <c r="E19" i="3"/>
  <c r="F19" i="3"/>
  <c r="G19" i="3"/>
  <c r="H19" i="3"/>
  <c r="C55" i="3" l="1"/>
  <c r="D12" i="22"/>
  <c r="D43" i="22" s="1"/>
  <c r="D45" i="22"/>
  <c r="D12" i="3"/>
  <c r="F41" i="3"/>
  <c r="E68" i="3"/>
  <c r="E69" i="3" s="1"/>
  <c r="D41" i="3"/>
  <c r="G41" i="3"/>
  <c r="H41" i="3"/>
  <c r="F68" i="3" l="1"/>
  <c r="F69" i="3" s="1"/>
  <c r="G68" i="3" l="1"/>
  <c r="G69" i="3" s="1"/>
  <c r="H68" i="3" l="1"/>
  <c r="H69" i="3" s="1"/>
  <c r="G19" i="19" l="1"/>
  <c r="G14" i="19"/>
  <c r="B19" i="19"/>
  <c r="G6" i="19"/>
  <c r="B6" i="19"/>
  <c r="E9" i="3" s="1"/>
  <c r="G26" i="19"/>
  <c r="G27" i="19" s="1"/>
  <c r="G28" i="19" s="1"/>
  <c r="G29" i="19" s="1"/>
  <c r="G30" i="19" s="1"/>
  <c r="B47" i="19"/>
  <c r="B48" i="19" s="1"/>
  <c r="B49" i="19" s="1"/>
  <c r="B50" i="19" s="1"/>
  <c r="B51" i="19" s="1"/>
  <c r="B40" i="19"/>
  <c r="B41" i="19" s="1"/>
  <c r="B42" i="19" s="1"/>
  <c r="B43" i="19" s="1"/>
  <c r="B44" i="19" s="1"/>
  <c r="B33" i="19"/>
  <c r="B26" i="19"/>
  <c r="B27" i="19" s="1"/>
  <c r="B28" i="19" s="1"/>
  <c r="B29" i="19" s="1"/>
  <c r="B30" i="19" s="1"/>
  <c r="B13" i="19"/>
  <c r="E10" i="3" s="1"/>
  <c r="G20" i="19" l="1"/>
  <c r="D27" i="22"/>
  <c r="D28" i="22" s="1"/>
  <c r="D15" i="22"/>
  <c r="D16" i="22" s="1"/>
  <c r="D55" i="22" s="1"/>
  <c r="G15" i="19"/>
  <c r="F10" i="22"/>
  <c r="G7" i="19"/>
  <c r="E9" i="22"/>
  <c r="B20" i="19"/>
  <c r="D27" i="3"/>
  <c r="E12" i="3"/>
  <c r="B7" i="19"/>
  <c r="F9" i="3" s="1"/>
  <c r="B14" i="19"/>
  <c r="F10" i="3" s="1"/>
  <c r="B34" i="19"/>
  <c r="B35" i="19" s="1"/>
  <c r="B36" i="19" s="1"/>
  <c r="B37" i="19" s="1"/>
  <c r="G21" i="19" l="1"/>
  <c r="E27" i="22"/>
  <c r="E28" i="22" s="1"/>
  <c r="E15" i="22"/>
  <c r="E16" i="22" s="1"/>
  <c r="G16" i="19"/>
  <c r="H10" i="22" s="1"/>
  <c r="G10" i="22"/>
  <c r="E12" i="22"/>
  <c r="E45" i="22"/>
  <c r="G8" i="19"/>
  <c r="F9" i="22"/>
  <c r="B21" i="19"/>
  <c r="E27" i="3"/>
  <c r="F12" i="3"/>
  <c r="B8" i="19"/>
  <c r="G9" i="3" s="1"/>
  <c r="B15" i="19"/>
  <c r="G10" i="3" s="1"/>
  <c r="H47" i="3"/>
  <c r="H88" i="3"/>
  <c r="H71" i="3"/>
  <c r="H57" i="3"/>
  <c r="H18" i="3"/>
  <c r="H6" i="3"/>
  <c r="H98" i="3"/>
  <c r="H96" i="3"/>
  <c r="H93" i="3"/>
  <c r="H50" i="3"/>
  <c r="H42" i="3"/>
  <c r="G22" i="19" l="1"/>
  <c r="F27" i="22"/>
  <c r="F28" i="22" s="1"/>
  <c r="F15" i="22"/>
  <c r="F16" i="22" s="1"/>
  <c r="F12" i="22"/>
  <c r="F45" i="22"/>
  <c r="G9" i="19"/>
  <c r="H9" i="22" s="1"/>
  <c r="G9" i="22"/>
  <c r="E43" i="22"/>
  <c r="E55" i="22"/>
  <c r="B22" i="19"/>
  <c r="F27" i="3"/>
  <c r="G12" i="3"/>
  <c r="B9" i="19"/>
  <c r="H9" i="3" s="1"/>
  <c r="B16" i="19"/>
  <c r="H53" i="3"/>
  <c r="G23" i="19" l="1"/>
  <c r="G27" i="22"/>
  <c r="G28" i="22" s="1"/>
  <c r="G15" i="22"/>
  <c r="G16" i="22" s="1"/>
  <c r="G12" i="22"/>
  <c r="G43" i="22" s="1"/>
  <c r="G45" i="22"/>
  <c r="H12" i="22"/>
  <c r="H43" i="22" s="1"/>
  <c r="H45" i="22"/>
  <c r="F43" i="22"/>
  <c r="F55" i="22" s="1"/>
  <c r="B23" i="19"/>
  <c r="H27" i="3" s="1"/>
  <c r="G27" i="3"/>
  <c r="H24" i="3"/>
  <c r="H10" i="3"/>
  <c r="H12" i="3"/>
  <c r="H45" i="3"/>
  <c r="D42" i="3"/>
  <c r="E42" i="3"/>
  <c r="F42" i="3"/>
  <c r="G42" i="3"/>
  <c r="C103" i="3"/>
  <c r="C107" i="3"/>
  <c r="D50" i="3"/>
  <c r="E50" i="3"/>
  <c r="F50" i="3"/>
  <c r="G50" i="3"/>
  <c r="H43" i="3" l="1"/>
  <c r="H15" i="22"/>
  <c r="H16" i="22" s="1"/>
  <c r="H27" i="22"/>
  <c r="H28" i="22" s="1"/>
  <c r="G55" i="22"/>
  <c r="D103" i="3"/>
  <c r="D106" i="3"/>
  <c r="D107" i="3" s="1"/>
  <c r="D45" i="3"/>
  <c r="H55" i="22" l="1"/>
  <c r="E103" i="3"/>
  <c r="E106" i="3"/>
  <c r="E107" i="3" s="1"/>
  <c r="F103" i="3" l="1"/>
  <c r="F106" i="3"/>
  <c r="F107" i="3" s="1"/>
  <c r="H106" i="3" l="1"/>
  <c r="H107" i="3" s="1"/>
  <c r="H103" i="3"/>
  <c r="G103" i="3"/>
  <c r="G106" i="3"/>
  <c r="G107" i="3" s="1"/>
  <c r="E45" i="3" l="1"/>
  <c r="G47" i="3"/>
  <c r="F47" i="3"/>
  <c r="E47" i="3"/>
  <c r="D47" i="3"/>
  <c r="C47" i="3"/>
  <c r="G18" i="3"/>
  <c r="F18" i="3"/>
  <c r="E18" i="3"/>
  <c r="D18" i="3"/>
  <c r="C18" i="3"/>
  <c r="G6" i="3"/>
  <c r="F6" i="3"/>
  <c r="E6" i="3"/>
  <c r="D6" i="3"/>
  <c r="C6" i="3"/>
  <c r="G98" i="3"/>
  <c r="F98" i="3"/>
  <c r="E98" i="3"/>
  <c r="D98" i="3"/>
  <c r="C98" i="3"/>
  <c r="G93" i="3"/>
  <c r="F93" i="3"/>
  <c r="E93" i="3"/>
  <c r="D93" i="3"/>
  <c r="C93" i="3"/>
  <c r="G71" i="3"/>
  <c r="F71" i="3"/>
  <c r="E71" i="3"/>
  <c r="D71" i="3"/>
  <c r="C71" i="3"/>
  <c r="G57" i="3"/>
  <c r="F57" i="3"/>
  <c r="E57" i="3"/>
  <c r="D57" i="3"/>
  <c r="C57" i="3"/>
  <c r="D88" i="3"/>
  <c r="E88" i="3"/>
  <c r="G88" i="3"/>
  <c r="F88" i="3"/>
  <c r="G45" i="3" l="1"/>
  <c r="F45" i="3"/>
  <c r="E96" i="3"/>
  <c r="G53" i="3"/>
  <c r="D24" i="3"/>
  <c r="D43" i="3" s="1"/>
  <c r="D53" i="3"/>
  <c r="F53" i="3"/>
  <c r="E53" i="3"/>
  <c r="E24" i="3" l="1"/>
  <c r="E43" i="3" s="1"/>
  <c r="G96" i="3"/>
  <c r="F96" i="3"/>
  <c r="F24" i="3"/>
  <c r="F43" i="3" s="1"/>
  <c r="E55" i="3" l="1"/>
  <c r="D55" i="3"/>
  <c r="G24" i="3"/>
  <c r="G43" i="3" s="1"/>
  <c r="H55" i="3" l="1"/>
  <c r="F55" i="3" l="1"/>
  <c r="G55" i="3" l="1"/>
  <c r="C63" i="3" l="1"/>
  <c r="C91" i="3"/>
  <c r="C99" i="3" s="1"/>
  <c r="C110" i="3" s="1"/>
  <c r="C112" i="3" s="1"/>
  <c r="C114" i="3" s="1"/>
  <c r="E63" i="22"/>
  <c r="E91" i="22"/>
  <c r="E99" i="22" s="1"/>
  <c r="E110" i="22" s="1"/>
  <c r="E112" i="22" l="1"/>
  <c r="E114" i="22" s="1"/>
  <c r="C63" i="22"/>
  <c r="C91" i="22" s="1"/>
  <c r="C99" i="22" s="1"/>
  <c r="C110" i="22" s="1"/>
  <c r="C112" i="22" s="1"/>
  <c r="C114" i="22" s="1"/>
  <c r="F99" i="22"/>
  <c r="F110" i="22" s="1"/>
  <c r="F112" i="22" s="1"/>
  <c r="F114" i="22" s="1"/>
  <c r="F63" i="22"/>
  <c r="F91" i="22"/>
  <c r="D63" i="22"/>
  <c r="D91" i="22" s="1"/>
  <c r="H63" i="22"/>
  <c r="H91" i="22"/>
  <c r="H99" i="22" s="1"/>
  <c r="H110" i="22" s="1"/>
  <c r="H112" i="22" s="1"/>
  <c r="H114" i="22" s="1"/>
  <c r="G63" i="22"/>
  <c r="G91" i="22"/>
  <c r="G99" i="22"/>
  <c r="G110" i="22"/>
  <c r="G112" i="22" s="1"/>
  <c r="G114" i="22" s="1"/>
  <c r="D99" i="22" l="1"/>
  <c r="D110" i="22" s="1"/>
  <c r="D112" i="22" s="1"/>
  <c r="D114" i="22" s="1"/>
  <c r="H63" i="3"/>
  <c r="H91" i="3" s="1"/>
  <c r="E99" i="3"/>
  <c r="E110" i="3" s="1"/>
  <c r="E63" i="3"/>
  <c r="E91" i="3"/>
  <c r="E112" i="3" s="1"/>
  <c r="E114" i="3" s="1"/>
  <c r="F63" i="3"/>
  <c r="F91" i="3"/>
  <c r="F99" i="3" s="1"/>
  <c r="F110" i="3" s="1"/>
  <c r="F112" i="3" s="1"/>
  <c r="F114" i="3" s="1"/>
  <c r="D99" i="3"/>
  <c r="D110" i="3" s="1"/>
  <c r="D112" i="3" s="1"/>
  <c r="D114" i="3" s="1"/>
  <c r="D63" i="3"/>
  <c r="D91" i="3"/>
  <c r="G63" i="3"/>
  <c r="G91" i="3"/>
  <c r="G99" i="3" s="1"/>
  <c r="G110" i="3" s="1"/>
  <c r="G112" i="3" s="1"/>
  <c r="G114" i="3" s="1"/>
  <c r="H99" i="3" l="1"/>
  <c r="H110" i="3" s="1"/>
  <c r="H112" i="3" s="1"/>
  <c r="H114" i="3" s="1"/>
</calcChain>
</file>

<file path=xl/sharedStrings.xml><?xml version="1.0" encoding="utf-8"?>
<sst xmlns="http://schemas.openxmlformats.org/spreadsheetml/2006/main" count="425" uniqueCount="173">
  <si>
    <t>InterCollege Teaching Payments</t>
  </si>
  <si>
    <t>Total Revenue</t>
  </si>
  <si>
    <t>$/Sq Ft</t>
  </si>
  <si>
    <t>Rate</t>
  </si>
  <si>
    <t>Total Expenses</t>
  </si>
  <si>
    <t>Net</t>
  </si>
  <si>
    <t>$/SCH for Intercollege teaching</t>
  </si>
  <si>
    <t xml:space="preserve"> </t>
  </si>
  <si>
    <t>Summer Grad Tuition</t>
  </si>
  <si>
    <t>Program fees</t>
  </si>
  <si>
    <t>Personnel Direct Expense</t>
  </si>
  <si>
    <t>Total salaries</t>
  </si>
  <si>
    <t>Fringe rate</t>
  </si>
  <si>
    <t>NonPersonnel Direct Expenses</t>
  </si>
  <si>
    <t>E6000  Other Operating &amp; Servcs, Internal Charges</t>
  </si>
  <si>
    <t>E6001  Supplies &amp; Materials</t>
  </si>
  <si>
    <t>E6010  Copying &amp; Printing</t>
  </si>
  <si>
    <t>E6012  Postage &amp; Shipping</t>
  </si>
  <si>
    <t>E6020  Computer Services</t>
  </si>
  <si>
    <t>E6050  Travel</t>
  </si>
  <si>
    <t>E6055  Hospitality &amp; Business Meals</t>
  </si>
  <si>
    <t>E6120  Consulting &amp; Prof. Services</t>
  </si>
  <si>
    <t>E6313  Repair and Maintenance</t>
  </si>
  <si>
    <t>E6320  Telephone &amp; Related Charges</t>
  </si>
  <si>
    <t>E6350  Rental Expense</t>
  </si>
  <si>
    <t>E6500  Non Capital Equipment</t>
  </si>
  <si>
    <t>E6510  Maintenance &amp; Licenses</t>
  </si>
  <si>
    <t>E6900  Capital Equipment</t>
  </si>
  <si>
    <t>E6910  Construction Costs</t>
  </si>
  <si>
    <t>E8100  Internal Fund Transfer</t>
  </si>
  <si>
    <t>Total Nonpersonnel Direct Expenses</t>
  </si>
  <si>
    <t>Subtotal Direct Expenses</t>
  </si>
  <si>
    <t>Subtotal Indirect Expenses</t>
  </si>
  <si>
    <t># I/S Grad Students</t>
  </si>
  <si>
    <t># O/S Grad Students</t>
  </si>
  <si>
    <t>Tuition per credit I/S Grad Student</t>
  </si>
  <si>
    <t>Tuition per credit O/S Grad Student</t>
  </si>
  <si>
    <t>$/SCH Tuition  I/S Grad Student</t>
  </si>
  <si>
    <t>$/SCH Tuition per O/S Grad Student</t>
  </si>
  <si>
    <t>Assignable Sq Ft</t>
  </si>
  <si>
    <t>Scholarships</t>
  </si>
  <si>
    <t>Fall/Spring Grad Tuition</t>
  </si>
  <si>
    <t>Total Faculty/Staff</t>
  </si>
  <si>
    <t>Total Space Cost</t>
  </si>
  <si>
    <t>total per year</t>
  </si>
  <si>
    <t>Number of SCH's covered by assistantship (Fall+Spring)</t>
  </si>
  <si>
    <t>Number of SCH's covered by assistantship (Summer)</t>
  </si>
  <si>
    <t>Number I/S Credit hours for assistantships offset by grants</t>
  </si>
  <si>
    <t>Funding includes Summer?</t>
  </si>
  <si>
    <t>N</t>
  </si>
  <si>
    <t>In-state credits covered by grant/year</t>
  </si>
  <si>
    <t>F/S Grad Student Tuition Revenue</t>
  </si>
  <si>
    <t>Summer Grad Student Tuition Revenue</t>
  </si>
  <si>
    <t># of summer total SCH's taken outside of College</t>
  </si>
  <si>
    <t>if cross-college interdisciplinary program, keep 0</t>
  </si>
  <si>
    <t>Graduate Assistant Scholarships</t>
  </si>
  <si>
    <t>Other Scholarships for students in program</t>
  </si>
  <si>
    <t># students with General Fund support</t>
  </si>
  <si>
    <t># students Tuition-supporting grant/gift</t>
  </si>
  <si>
    <t>Tuition from Grants</t>
  </si>
  <si>
    <t># of stipends covered by grants</t>
  </si>
  <si>
    <t># of stipends covered by gifts/startups/other UVM sources</t>
  </si>
  <si>
    <t>Total Other Stipends (not a cost to program, info only)</t>
  </si>
  <si>
    <t>UVM Indirect-only stipend cost</t>
  </si>
  <si>
    <t>Grant Stipend indirect cost</t>
  </si>
  <si>
    <t>Total Grant Stipends (not a cost to program, info only)</t>
  </si>
  <si>
    <t>SCH</t>
  </si>
  <si>
    <t>Tuition Increase</t>
  </si>
  <si>
    <t>IS Tuition Rate-Yr 1</t>
  </si>
  <si>
    <t>IS Tuition Rate-Yr 2</t>
  </si>
  <si>
    <t>Allocation %:</t>
  </si>
  <si>
    <t>IS Tuition Rate-Yr 3</t>
  </si>
  <si>
    <t>IS Tuition Rate-Yr 4</t>
  </si>
  <si>
    <t>IS Tuition Rate-Yr 5</t>
  </si>
  <si>
    <t>IS Tuition Rate-Yr 6</t>
  </si>
  <si>
    <t>OOS Tuition Rate-Yr 1</t>
  </si>
  <si>
    <t>OOS Tuition Rate-Yr 2</t>
  </si>
  <si>
    <t>OOS Tuition Rate-Yr 3</t>
  </si>
  <si>
    <t>OOS Tuition Rate-Yr 4</t>
  </si>
  <si>
    <t>OOS Tuition Rate-Yr 5</t>
  </si>
  <si>
    <t>OOS Tuition Rate-Yr 6</t>
  </si>
  <si>
    <t>CC Tuition Rate-Yr 1</t>
  </si>
  <si>
    <t>Matrix Tuition Rate- Yr2</t>
  </si>
  <si>
    <t>Matrix Tuition Rate- Yr3</t>
  </si>
  <si>
    <t>Matrix Tuition Rate- Yr4</t>
  </si>
  <si>
    <t>Matrix Tuition Rate- Yr5</t>
  </si>
  <si>
    <t>Matrix Tuition Rate- Yr6</t>
  </si>
  <si>
    <t>Nondegree Variables</t>
  </si>
  <si>
    <t>Matrix Tuition Rate- Yr1</t>
  </si>
  <si>
    <t>Summer Tuition Variables</t>
  </si>
  <si>
    <t>Major</t>
  </si>
  <si>
    <t>Attrition % Year 2</t>
  </si>
  <si>
    <t>Attrition % Year 3+</t>
  </si>
  <si>
    <t>CURRENT PUBLISHED TUITION RATES</t>
  </si>
  <si>
    <t>PROPOSED TUITION RATES</t>
  </si>
  <si>
    <t>CC Tuition Rate- Yr 2</t>
  </si>
  <si>
    <t>CC Tuition Rate- Yr 3</t>
  </si>
  <si>
    <t>CC Tuition Rate- Yr 4</t>
  </si>
  <si>
    <t>CC Tuition Rate- Yr 5</t>
  </si>
  <si>
    <t>CC Tuition Rate- Yr 6</t>
  </si>
  <si>
    <t>Summer Tuition Rate- Yr 2</t>
  </si>
  <si>
    <t>Summer Tuition Rate- Yr 3</t>
  </si>
  <si>
    <t>Summer Tuition Rate- Yr 4</t>
  </si>
  <si>
    <t>Summer Tuition Rate- Yr 5</t>
  </si>
  <si>
    <t>Summer Tuition Rate- Yr 6</t>
  </si>
  <si>
    <t>Summer Tuition Rate- Yr 1</t>
  </si>
  <si>
    <t>Allocation % to RC:</t>
  </si>
  <si>
    <t>85% of published IS rate</t>
  </si>
  <si>
    <t>70% of published IS rate</t>
  </si>
  <si>
    <t>70% of published OOS rate</t>
  </si>
  <si>
    <t>$/SCH</t>
  </si>
  <si>
    <t>Tuition Increase Assumption</t>
  </si>
  <si>
    <t>N/A - 5 year rate</t>
  </si>
  <si>
    <t>Yr 1</t>
  </si>
  <si>
    <t>Yr 2</t>
  </si>
  <si>
    <t>Yr 3</t>
  </si>
  <si>
    <t>Yr 4</t>
  </si>
  <si>
    <t>Yr 5</t>
  </si>
  <si>
    <t>Yr 6</t>
  </si>
  <si>
    <t>Current FY</t>
  </si>
  <si>
    <t>Instructions</t>
  </si>
  <si>
    <t>Use average of fall/spring</t>
  </si>
  <si>
    <t># SCH: fall + spring</t>
  </si>
  <si>
    <t>Enter total # of SCH an individual student would take for Fall and Spring</t>
  </si>
  <si>
    <t>Do not edit; linked to Revenue Assumptions</t>
  </si>
  <si>
    <t>Do not edit; assumed to be equal of Fall/Spring enrollment</t>
  </si>
  <si>
    <t># SCH: summer</t>
  </si>
  <si>
    <t>Enter total # of SCH an individual student would take for Summer</t>
  </si>
  <si>
    <t>Complete this section if your program will include students supported on assistantships</t>
  </si>
  <si>
    <t>Total full-time Graduate Assistantships</t>
  </si>
  <si>
    <t>Total half-time Graduate Assistantships</t>
  </si>
  <si>
    <t>Enter # of students supported by the General Fund</t>
  </si>
  <si>
    <t>Enter # of students supported by other funds (grants, gifts, etc.)</t>
  </si>
  <si>
    <t>Covers 9 credits/semester, 5/summer</t>
  </si>
  <si>
    <t>Covers 6 credits/semester (for full-time half of year, enter .5 in Full-time row, rather than here)</t>
  </si>
  <si>
    <t>Enter program fees per student</t>
  </si>
  <si>
    <t>Fringe rate (E5991)</t>
  </si>
  <si>
    <t>Part-time Faculty</t>
  </si>
  <si>
    <t xml:space="preserve">Staff </t>
  </si>
  <si>
    <t>Full-time Faculty salaries</t>
  </si>
  <si>
    <t>General Fund scholarships</t>
  </si>
  <si>
    <t>Scholarships awarded by other fund types (gifts/endowments)</t>
  </si>
  <si>
    <t>Informational only: no effect on final result, tuition still counted as revenue</t>
  </si>
  <si>
    <t>Enter current FY fringe rate (this uses 4% increase y.o.y.)</t>
  </si>
  <si>
    <t>Enter current line item FY budget with increase assumption included in formula (no hard coded figures)</t>
  </si>
  <si>
    <t>https://www.uvm.edu/graduate/funding_your_graduate_degree#Position%20Descriptions,%20Stipend%20Rates%20and%20Details</t>
  </si>
  <si>
    <t>https://sharepoint.uvm.edu/sites/ibb/SitePages/Home.aspx</t>
  </si>
  <si>
    <t>Support Pools Indirect Costs (Algorithm 7)</t>
  </si>
  <si>
    <t>Space Costs (Algorithm 6)</t>
  </si>
  <si>
    <t>Enter the amount awarded by the general fund (represents a deduction to revenue)</t>
  </si>
  <si>
    <t># of total Fall/Spring SCH's taken outside of College</t>
  </si>
  <si>
    <t xml:space="preserve">from Program Direct expenses </t>
  </si>
  <si>
    <t>Graduate Assistant Stipend Total</t>
  </si>
  <si>
    <t>Number of Graduate Stipends</t>
  </si>
  <si>
    <t xml:space="preserve">Total Stipends </t>
  </si>
  <si>
    <t>Populate only green cells. Yr 1 represents CURRENT FY</t>
  </si>
  <si>
    <t>Graduate Rate - IN-STATE</t>
  </si>
  <si>
    <t>Graduate Rate - OUT-OF-STATE</t>
  </si>
  <si>
    <t>Graduate Rate - CROSS COLLEGE</t>
  </si>
  <si>
    <t>Summer Tuition Rate - IN STATE</t>
  </si>
  <si>
    <t>Summer Tuition Rate - OUT-OF-STATE</t>
  </si>
  <si>
    <t>Populate only green cells. Yr 1 represents current FY. Yr 2 represents PROPOSED and must be 1 of the 4 approved non-standard options.</t>
  </si>
  <si>
    <t>Program Name: _____________________________</t>
  </si>
  <si>
    <t>Users should complete yellow cells with program data. Users should complete blue cells with IBB planning parameters. Do not edit beige cells.</t>
  </si>
  <si>
    <r>
      <t>Graduate Assistants</t>
    </r>
    <r>
      <rPr>
        <b/>
        <sz val="10"/>
        <color theme="1"/>
        <rFont val="Calibri"/>
        <family val="2"/>
      </rPr>
      <t xml:space="preserve"> (tuition scholarship component)</t>
    </r>
  </si>
  <si>
    <t>Use this line only if increased space is planned or would be necessary (this uses 4% increase y.o.y)</t>
  </si>
  <si>
    <t>No Variable Tuition Rate</t>
  </si>
  <si>
    <t>choose (Y/N) from drop down</t>
  </si>
  <si>
    <t>Enter amount for your college/school in cell B32</t>
  </si>
  <si>
    <t>Graduate Assistant Stipends Salary Rate (General Fund)</t>
  </si>
  <si>
    <r>
      <t xml:space="preserve">Please reflect either: summer discount @ 70% of </t>
    </r>
    <r>
      <rPr>
        <b/>
        <sz val="10"/>
        <color theme="1"/>
        <rFont val="Calibri"/>
        <family val="2"/>
        <scheme val="minor"/>
      </rPr>
      <t>standard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in-state</t>
    </r>
    <r>
      <rPr>
        <sz val="10"/>
        <color theme="1"/>
        <rFont val="Calibri"/>
        <family val="2"/>
        <scheme val="minor"/>
      </rPr>
      <t xml:space="preserve"> rate OR no summer discount (100% of </t>
    </r>
    <r>
      <rPr>
        <b/>
        <sz val="10"/>
        <color theme="1"/>
        <rFont val="Calibri"/>
        <family val="2"/>
        <scheme val="minor"/>
      </rPr>
      <t>standard in-state</t>
    </r>
    <r>
      <rPr>
        <sz val="10"/>
        <color theme="1"/>
        <rFont val="Calibri"/>
        <family val="2"/>
        <scheme val="minor"/>
      </rPr>
      <t xml:space="preserve"> rate)</t>
    </r>
  </si>
  <si>
    <r>
      <t xml:space="preserve">Please reflect either: summer discount @ 70% of </t>
    </r>
    <r>
      <rPr>
        <b/>
        <sz val="10"/>
        <color theme="1"/>
        <rFont val="Calibri"/>
        <family val="2"/>
        <scheme val="minor"/>
      </rPr>
      <t xml:space="preserve">standard out-of-state </t>
    </r>
    <r>
      <rPr>
        <sz val="10"/>
        <color theme="1"/>
        <rFont val="Calibri"/>
        <family val="2"/>
        <scheme val="minor"/>
      </rPr>
      <t xml:space="preserve">rate OR </t>
    </r>
    <r>
      <rPr>
        <b/>
        <sz val="10"/>
        <color theme="1"/>
        <rFont val="Calibri"/>
        <family val="2"/>
        <scheme val="minor"/>
      </rPr>
      <t>proposed variable tuition</t>
    </r>
    <r>
      <rPr>
        <sz val="10"/>
        <color theme="1"/>
        <rFont val="Calibri"/>
        <family val="2"/>
        <scheme val="minor"/>
      </rPr>
      <t xml:space="preserve"> rate.</t>
    </r>
  </si>
  <si>
    <t>Variable Tuition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</si>
</sst>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  <numFmt numFmtId="167" formatCode="_-&quot;$&quot;* #,##0_-;\-&quot;$&quot;* #,##0_-;_-&quot;$&quot;* &quot;-&quot;??_-;_-@_-"/>
    <numFmt numFmtId="168" formatCode="&quot;$&quot;#,##0;[Red]&quot;$&quot;#,##0"/>
  </numFmts>
  <fonts count="2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name val="Calibri"/>
      <family val="2"/>
    </font>
    <font>
      <sz val="10"/>
      <color rgb="FFFF0000"/>
      <name val="Calibri"/>
      <family val="2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</font>
    <font>
      <u/>
      <sz val="10"/>
      <color theme="1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FF9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0">
    <xf numFmtId="0" fontId="0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9" fontId="21" fillId="0" borderId="0" applyFont="0" applyFill="0" applyBorder="0" applyAlignment="0" applyProtection="0"/>
  </cellStyleXfs>
  <cellXfs count="135">
    <xf numFmtId="0" fontId="0" fillId="0" borderId="0" xfId="0"/>
    <xf numFmtId="0" fontId="8" fillId="0" borderId="0" xfId="1" applyFont="1"/>
    <xf numFmtId="0" fontId="10" fillId="0" borderId="0" xfId="1" applyFont="1"/>
    <xf numFmtId="6" fontId="8" fillId="0" borderId="0" xfId="1" applyNumberFormat="1" applyFont="1" applyAlignment="1">
      <alignment horizontal="center"/>
    </xf>
    <xf numFmtId="0" fontId="8" fillId="0" borderId="0" xfId="1" applyFont="1" applyAlignment="1">
      <alignment wrapText="1"/>
    </xf>
    <xf numFmtId="0" fontId="8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3" fillId="0" borderId="0" xfId="1" applyFont="1"/>
    <xf numFmtId="0" fontId="8" fillId="2" borderId="0" xfId="1" applyFont="1" applyFill="1"/>
    <xf numFmtId="0" fontId="11" fillId="2" borderId="0" xfId="1" applyFont="1" applyFill="1"/>
    <xf numFmtId="0" fontId="10" fillId="2" borderId="0" xfId="1" applyFont="1" applyFill="1" applyAlignment="1">
      <alignment horizontal="center"/>
    </xf>
    <xf numFmtId="0" fontId="10" fillId="0" borderId="0" xfId="6" applyFont="1" applyAlignment="1">
      <alignment horizontal="center"/>
    </xf>
    <xf numFmtId="6" fontId="8" fillId="2" borderId="0" xfId="1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1" fillId="2" borderId="0" xfId="6" applyFont="1" applyFill="1"/>
    <xf numFmtId="0" fontId="10" fillId="2" borderId="0" xfId="6" applyFont="1" applyFill="1"/>
    <xf numFmtId="0" fontId="8" fillId="2" borderId="0" xfId="6" applyFont="1" applyFill="1" applyAlignment="1">
      <alignment horizontal="left" indent="2"/>
    </xf>
    <xf numFmtId="0" fontId="0" fillId="2" borderId="0" xfId="0" applyFill="1"/>
    <xf numFmtId="6" fontId="8" fillId="2" borderId="0" xfId="6" applyNumberFormat="1" applyFont="1" applyFill="1" applyAlignment="1">
      <alignment horizontal="center"/>
    </xf>
    <xf numFmtId="0" fontId="9" fillId="2" borderId="0" xfId="6" applyFont="1" applyFill="1" applyAlignment="1">
      <alignment horizontal="left" indent="3"/>
    </xf>
    <xf numFmtId="0" fontId="9" fillId="2" borderId="0" xfId="6" applyFont="1" applyFill="1" applyAlignment="1">
      <alignment horizontal="left" indent="1"/>
    </xf>
    <xf numFmtId="6" fontId="9" fillId="2" borderId="0" xfId="6" applyNumberFormat="1" applyFont="1" applyFill="1" applyAlignment="1">
      <alignment horizontal="center"/>
    </xf>
    <xf numFmtId="165" fontId="9" fillId="2" borderId="0" xfId="6" applyNumberFormat="1" applyFont="1" applyFill="1" applyAlignment="1">
      <alignment horizontal="center"/>
    </xf>
    <xf numFmtId="0" fontId="9" fillId="2" borderId="0" xfId="1" applyFont="1" applyFill="1"/>
    <xf numFmtId="165" fontId="9" fillId="2" borderId="0" xfId="1" applyNumberFormat="1" applyFont="1" applyFill="1" applyAlignment="1">
      <alignment horizontal="center"/>
    </xf>
    <xf numFmtId="38" fontId="8" fillId="2" borderId="0" xfId="1" applyNumberFormat="1" applyFont="1" applyFill="1" applyAlignment="1">
      <alignment horizontal="center"/>
    </xf>
    <xf numFmtId="6" fontId="9" fillId="2" borderId="0" xfId="3" applyNumberFormat="1" applyFont="1" applyFill="1" applyAlignment="1">
      <alignment horizontal="center"/>
    </xf>
    <xf numFmtId="0" fontId="8" fillId="2" borderId="0" xfId="1" applyFont="1" applyFill="1" applyAlignment="1">
      <alignment vertical="top"/>
    </xf>
    <xf numFmtId="0" fontId="8" fillId="2" borderId="0" xfId="1" applyFont="1" applyFill="1" applyAlignment="1">
      <alignment horizontal="left" vertical="top"/>
    </xf>
    <xf numFmtId="0" fontId="7" fillId="2" borderId="0" xfId="1" applyFill="1"/>
    <xf numFmtId="0" fontId="7" fillId="2" borderId="0" xfId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1" fillId="0" borderId="0" xfId="1" applyFont="1"/>
    <xf numFmtId="0" fontId="9" fillId="4" borderId="0" xfId="6" applyFont="1" applyFill="1" applyAlignment="1">
      <alignment horizontal="left" indent="3"/>
    </xf>
    <xf numFmtId="0" fontId="9" fillId="4" borderId="0" xfId="6" applyFont="1" applyFill="1" applyAlignment="1">
      <alignment horizontal="left" indent="1"/>
    </xf>
    <xf numFmtId="6" fontId="9" fillId="4" borderId="0" xfId="6" applyNumberFormat="1" applyFont="1" applyFill="1" applyAlignment="1">
      <alignment horizontal="center"/>
    </xf>
    <xf numFmtId="0" fontId="11" fillId="4" borderId="1" xfId="6" applyFont="1" applyFill="1" applyBorder="1"/>
    <xf numFmtId="0" fontId="9" fillId="4" borderId="1" xfId="6" applyFont="1" applyFill="1" applyBorder="1"/>
    <xf numFmtId="6" fontId="9" fillId="4" borderId="1" xfId="6" applyNumberFormat="1" applyFont="1" applyFill="1" applyBorder="1" applyAlignment="1">
      <alignment horizontal="center"/>
    </xf>
    <xf numFmtId="0" fontId="11" fillId="4" borderId="1" xfId="1" applyFont="1" applyFill="1" applyBorder="1"/>
    <xf numFmtId="0" fontId="8" fillId="4" borderId="1" xfId="1" applyFont="1" applyFill="1" applyBorder="1"/>
    <xf numFmtId="6" fontId="9" fillId="4" borderId="1" xfId="1" applyNumberFormat="1" applyFont="1" applyFill="1" applyBorder="1" applyAlignment="1">
      <alignment horizontal="center"/>
    </xf>
    <xf numFmtId="0" fontId="11" fillId="4" borderId="0" xfId="1" applyFont="1" applyFill="1"/>
    <xf numFmtId="0" fontId="9" fillId="4" borderId="0" xfId="1" applyFont="1" applyFill="1" applyAlignment="1">
      <alignment horizontal="left" indent="1"/>
    </xf>
    <xf numFmtId="6" fontId="9" fillId="4" borderId="0" xfId="1" applyNumberFormat="1" applyFont="1" applyFill="1" applyAlignment="1">
      <alignment horizontal="center"/>
    </xf>
    <xf numFmtId="6" fontId="9" fillId="4" borderId="0" xfId="3" applyNumberFormat="1" applyFont="1" applyFill="1" applyAlignment="1">
      <alignment horizontal="center"/>
    </xf>
    <xf numFmtId="165" fontId="9" fillId="4" borderId="0" xfId="3" applyNumberFormat="1" applyFont="1" applyFill="1" applyAlignment="1">
      <alignment horizontal="center"/>
    </xf>
    <xf numFmtId="0" fontId="11" fillId="0" borderId="0" xfId="6" applyFont="1"/>
    <xf numFmtId="0" fontId="8" fillId="2" borderId="0" xfId="1" applyFont="1" applyFill="1" applyAlignment="1">
      <alignment horizontal="left"/>
    </xf>
    <xf numFmtId="0" fontId="11" fillId="2" borderId="0" xfId="1" applyFont="1" applyFill="1" applyAlignment="1">
      <alignment wrapText="1"/>
    </xf>
    <xf numFmtId="0" fontId="9" fillId="4" borderId="0" xfId="1" applyFont="1" applyFill="1"/>
    <xf numFmtId="0" fontId="12" fillId="3" borderId="4" xfId="248" applyFont="1" applyFill="1" applyBorder="1" applyAlignment="1">
      <alignment horizontal="left"/>
    </xf>
    <xf numFmtId="9" fontId="12" fillId="3" borderId="4" xfId="248" applyNumberFormat="1" applyFont="1" applyFill="1" applyBorder="1" applyAlignment="1">
      <alignment horizontal="left"/>
    </xf>
    <xf numFmtId="0" fontId="18" fillId="0" borderId="0" xfId="248" applyFont="1"/>
    <xf numFmtId="0" fontId="3" fillId="0" borderId="0" xfId="248"/>
    <xf numFmtId="0" fontId="12" fillId="0" borderId="4" xfId="248" applyFont="1" applyBorder="1" applyAlignment="1">
      <alignment horizontal="left"/>
    </xf>
    <xf numFmtId="165" fontId="12" fillId="0" borderId="4" xfId="248" applyNumberFormat="1" applyFont="1" applyBorder="1" applyAlignment="1">
      <alignment horizontal="left"/>
    </xf>
    <xf numFmtId="10" fontId="12" fillId="0" borderId="4" xfId="248" applyNumberFormat="1" applyFont="1" applyBorder="1" applyAlignment="1">
      <alignment horizontal="left"/>
    </xf>
    <xf numFmtId="0" fontId="3" fillId="0" borderId="4" xfId="248" applyBorder="1" applyAlignment="1">
      <alignment horizontal="left"/>
    </xf>
    <xf numFmtId="9" fontId="12" fillId="0" borderId="4" xfId="248" applyNumberFormat="1" applyFont="1" applyBorder="1" applyAlignment="1">
      <alignment horizontal="left"/>
    </xf>
    <xf numFmtId="0" fontId="3" fillId="0" borderId="0" xfId="248" applyAlignment="1">
      <alignment horizontal="left"/>
    </xf>
    <xf numFmtId="165" fontId="3" fillId="0" borderId="4" xfId="248" applyNumberFormat="1" applyBorder="1" applyAlignment="1">
      <alignment horizontal="left"/>
    </xf>
    <xf numFmtId="164" fontId="12" fillId="0" borderId="4" xfId="248" applyNumberFormat="1" applyFont="1" applyBorder="1" applyAlignment="1">
      <alignment horizontal="left"/>
    </xf>
    <xf numFmtId="9" fontId="12" fillId="0" borderId="4" xfId="248" applyNumberFormat="1" applyFont="1" applyBorder="1" applyAlignment="1" applyProtection="1">
      <alignment horizontal="left"/>
      <protection locked="0"/>
    </xf>
    <xf numFmtId="0" fontId="3" fillId="3" borderId="4" xfId="248" applyFill="1" applyBorder="1" applyAlignment="1">
      <alignment horizontal="left"/>
    </xf>
    <xf numFmtId="164" fontId="3" fillId="3" borderId="4" xfId="248" applyNumberFormat="1" applyFill="1" applyBorder="1" applyAlignment="1">
      <alignment horizontal="left"/>
    </xf>
    <xf numFmtId="165" fontId="3" fillId="3" borderId="4" xfId="248" applyNumberFormat="1" applyFill="1" applyBorder="1" applyAlignment="1">
      <alignment horizontal="left"/>
    </xf>
    <xf numFmtId="0" fontId="2" fillId="3" borderId="4" xfId="248" applyFont="1" applyFill="1" applyBorder="1" applyAlignment="1">
      <alignment horizontal="left"/>
    </xf>
    <xf numFmtId="9" fontId="12" fillId="0" borderId="0" xfId="248" applyNumberFormat="1" applyFont="1" applyAlignment="1">
      <alignment horizontal="left"/>
    </xf>
    <xf numFmtId="0" fontId="2" fillId="0" borderId="4" xfId="248" applyFont="1" applyBorder="1" applyAlignment="1">
      <alignment horizontal="left"/>
    </xf>
    <xf numFmtId="0" fontId="2" fillId="0" borderId="0" xfId="248" applyFont="1"/>
    <xf numFmtId="2" fontId="8" fillId="0" borderId="0" xfId="6" applyNumberFormat="1" applyFont="1" applyAlignment="1">
      <alignment horizontal="center"/>
    </xf>
    <xf numFmtId="167" fontId="8" fillId="0" borderId="0" xfId="0" applyNumberFormat="1" applyFont="1"/>
    <xf numFmtId="0" fontId="19" fillId="0" borderId="0" xfId="1" applyFont="1" applyAlignment="1">
      <alignment horizontal="center"/>
    </xf>
    <xf numFmtId="0" fontId="8" fillId="5" borderId="0" xfId="1" applyFont="1" applyFill="1"/>
    <xf numFmtId="0" fontId="8" fillId="5" borderId="0" xfId="1" applyFont="1" applyFill="1" applyAlignment="1">
      <alignment horizontal="center"/>
    </xf>
    <xf numFmtId="0" fontId="19" fillId="5" borderId="0" xfId="1" applyFont="1" applyFill="1"/>
    <xf numFmtId="0" fontId="10" fillId="5" borderId="0" xfId="6" applyFont="1" applyFill="1"/>
    <xf numFmtId="1" fontId="8" fillId="5" borderId="0" xfId="6" applyNumberFormat="1" applyFont="1" applyFill="1" applyAlignment="1">
      <alignment horizontal="center"/>
    </xf>
    <xf numFmtId="0" fontId="0" fillId="5" borderId="0" xfId="0" applyFill="1"/>
    <xf numFmtId="6" fontId="8" fillId="5" borderId="0" xfId="6" applyNumberFormat="1" applyFont="1" applyFill="1" applyAlignment="1">
      <alignment horizontal="center"/>
    </xf>
    <xf numFmtId="166" fontId="8" fillId="5" borderId="0" xfId="2" applyNumberFormat="1" applyFont="1" applyFill="1" applyAlignment="1">
      <alignment horizontal="center"/>
    </xf>
    <xf numFmtId="0" fontId="8" fillId="0" borderId="0" xfId="6" applyFont="1" applyAlignment="1">
      <alignment horizontal="left"/>
    </xf>
    <xf numFmtId="0" fontId="8" fillId="5" borderId="0" xfId="1" applyFont="1" applyFill="1" applyAlignment="1">
      <alignment horizontal="left"/>
    </xf>
    <xf numFmtId="0" fontId="9" fillId="4" borderId="0" xfId="6" applyFont="1" applyFill="1" applyAlignment="1">
      <alignment horizontal="left"/>
    </xf>
    <xf numFmtId="0" fontId="8" fillId="2" borderId="0" xfId="6" applyFont="1" applyFill="1" applyAlignment="1">
      <alignment horizontal="left"/>
    </xf>
    <xf numFmtId="0" fontId="8" fillId="5" borderId="0" xfId="6" applyFont="1" applyFill="1" applyAlignment="1">
      <alignment horizontal="left"/>
    </xf>
    <xf numFmtId="0" fontId="8" fillId="2" borderId="0" xfId="6" applyFont="1" applyFill="1" applyAlignment="1">
      <alignment horizontal="left" wrapText="1"/>
    </xf>
    <xf numFmtId="0" fontId="9" fillId="2" borderId="0" xfId="6" applyFont="1" applyFill="1" applyAlignment="1">
      <alignment horizontal="left"/>
    </xf>
    <xf numFmtId="0" fontId="9" fillId="4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6" fontId="8" fillId="5" borderId="0" xfId="1" applyNumberFormat="1" applyFont="1" applyFill="1" applyAlignment="1">
      <alignment horizontal="center"/>
    </xf>
    <xf numFmtId="0" fontId="8" fillId="0" borderId="0" xfId="1" applyFont="1" applyAlignment="1">
      <alignment horizontal="left"/>
    </xf>
    <xf numFmtId="165" fontId="8" fillId="0" borderId="0" xfId="1" applyNumberFormat="1" applyFont="1" applyAlignment="1">
      <alignment horizontal="left"/>
    </xf>
    <xf numFmtId="165" fontId="8" fillId="0" borderId="0" xfId="1" applyNumberFormat="1" applyFont="1"/>
    <xf numFmtId="0" fontId="19" fillId="5" borderId="0" xfId="1" applyFont="1" applyFill="1" applyAlignment="1">
      <alignment horizontal="left" indent="1"/>
    </xf>
    <xf numFmtId="6" fontId="19" fillId="5" borderId="0" xfId="3" applyNumberFormat="1" applyFont="1" applyFill="1" applyAlignment="1">
      <alignment horizontal="center"/>
    </xf>
    <xf numFmtId="0" fontId="20" fillId="0" borderId="0" xfId="247" applyFont="1" applyAlignment="1">
      <alignment wrapText="1"/>
    </xf>
    <xf numFmtId="0" fontId="20" fillId="0" borderId="0" xfId="247" applyFont="1" applyProtection="1">
      <protection locked="0"/>
    </xf>
    <xf numFmtId="0" fontId="8" fillId="0" borderId="0" xfId="0" applyFont="1"/>
    <xf numFmtId="6" fontId="8" fillId="5" borderId="0" xfId="1" applyNumberFormat="1" applyFont="1" applyFill="1" applyAlignment="1">
      <alignment horizontal="right"/>
    </xf>
    <xf numFmtId="166" fontId="8" fillId="5" borderId="4" xfId="2" applyNumberFormat="1" applyFont="1" applyFill="1" applyBorder="1" applyAlignment="1">
      <alignment horizontal="center"/>
    </xf>
    <xf numFmtId="2" fontId="8" fillId="6" borderId="4" xfId="6" applyNumberFormat="1" applyFont="1" applyFill="1" applyBorder="1" applyAlignment="1">
      <alignment horizontal="center"/>
    </xf>
    <xf numFmtId="0" fontId="8" fillId="6" borderId="4" xfId="1" applyFont="1" applyFill="1" applyBorder="1"/>
    <xf numFmtId="166" fontId="8" fillId="6" borderId="4" xfId="2" applyNumberFormat="1" applyFont="1" applyFill="1" applyBorder="1" applyAlignment="1">
      <alignment horizontal="center"/>
    </xf>
    <xf numFmtId="10" fontId="8" fillId="7" borderId="4" xfId="2" applyNumberFormat="1" applyFont="1" applyFill="1" applyBorder="1" applyAlignment="1">
      <alignment horizontal="center"/>
    </xf>
    <xf numFmtId="0" fontId="11" fillId="8" borderId="2" xfId="1" applyFont="1" applyFill="1" applyBorder="1"/>
    <xf numFmtId="0" fontId="11" fillId="8" borderId="3" xfId="1" applyFont="1" applyFill="1" applyBorder="1"/>
    <xf numFmtId="6" fontId="11" fillId="8" borderId="3" xfId="1" applyNumberFormat="1" applyFont="1" applyFill="1" applyBorder="1" applyAlignment="1">
      <alignment horizontal="center"/>
    </xf>
    <xf numFmtId="164" fontId="12" fillId="9" borderId="4" xfId="248" applyNumberFormat="1" applyFont="1" applyFill="1" applyBorder="1" applyAlignment="1" applyProtection="1">
      <alignment horizontal="left"/>
      <protection locked="0"/>
    </xf>
    <xf numFmtId="10" fontId="12" fillId="9" borderId="4" xfId="248" applyNumberFormat="1" applyFont="1" applyFill="1" applyBorder="1" applyAlignment="1">
      <alignment horizontal="left"/>
    </xf>
    <xf numFmtId="0" fontId="8" fillId="6" borderId="5" xfId="1" applyFont="1" applyFill="1" applyBorder="1" applyAlignment="1">
      <alignment horizontal="right"/>
    </xf>
    <xf numFmtId="2" fontId="8" fillId="5" borderId="0" xfId="1" applyNumberFormat="1" applyFont="1" applyFill="1" applyAlignment="1">
      <alignment horizontal="center"/>
    </xf>
    <xf numFmtId="1" fontId="8" fillId="5" borderId="0" xfId="1" applyNumberFormat="1" applyFont="1" applyFill="1" applyAlignment="1">
      <alignment horizontal="center"/>
    </xf>
    <xf numFmtId="165" fontId="3" fillId="9" borderId="4" xfId="248" applyNumberFormat="1" applyFill="1" applyBorder="1" applyAlignment="1">
      <alignment horizontal="left"/>
    </xf>
    <xf numFmtId="168" fontId="22" fillId="4" borderId="0" xfId="6" applyNumberFormat="1" applyFont="1" applyFill="1" applyAlignment="1">
      <alignment horizontal="center"/>
    </xf>
    <xf numFmtId="0" fontId="17" fillId="0" borderId="0" xfId="1" applyFont="1"/>
    <xf numFmtId="0" fontId="23" fillId="0" borderId="0" xfId="1" applyFont="1" applyAlignment="1">
      <alignment wrapText="1"/>
    </xf>
    <xf numFmtId="0" fontId="23" fillId="0" borderId="0" xfId="1" applyFont="1"/>
    <xf numFmtId="0" fontId="23" fillId="2" borderId="0" xfId="1" applyFont="1" applyFill="1" applyAlignment="1">
      <alignment horizontal="left"/>
    </xf>
    <xf numFmtId="0" fontId="23" fillId="2" borderId="0" xfId="1" applyFont="1" applyFill="1"/>
    <xf numFmtId="0" fontId="23" fillId="0" borderId="0" xfId="1" applyFont="1" applyProtection="1">
      <protection locked="0"/>
    </xf>
    <xf numFmtId="164" fontId="1" fillId="9" borderId="4" xfId="248" applyNumberFormat="1" applyFont="1" applyFill="1" applyBorder="1" applyAlignment="1" applyProtection="1">
      <alignment horizontal="left"/>
      <protection locked="0"/>
    </xf>
    <xf numFmtId="0" fontId="26" fillId="0" borderId="0" xfId="248" applyFont="1"/>
    <xf numFmtId="0" fontId="27" fillId="0" borderId="0" xfId="248" applyFont="1"/>
    <xf numFmtId="165" fontId="8" fillId="5" borderId="0" xfId="1" applyNumberFormat="1" applyFont="1" applyFill="1" applyAlignment="1">
      <alignment horizontal="center"/>
    </xf>
    <xf numFmtId="165" fontId="8" fillId="6" borderId="4" xfId="6" applyNumberFormat="1" applyFont="1" applyFill="1" applyBorder="1" applyAlignment="1">
      <alignment horizontal="center"/>
    </xf>
    <xf numFmtId="9" fontId="28" fillId="0" borderId="0" xfId="1" applyNumberFormat="1" applyFont="1" applyAlignment="1">
      <alignment horizontal="left"/>
    </xf>
    <xf numFmtId="9" fontId="12" fillId="9" borderId="4" xfId="249" applyFont="1" applyFill="1" applyBorder="1" applyAlignment="1" applyProtection="1">
      <alignment horizontal="left"/>
      <protection locked="0"/>
    </xf>
    <xf numFmtId="9" fontId="12" fillId="9" borderId="4" xfId="249" applyFont="1" applyFill="1" applyBorder="1" applyAlignment="1">
      <alignment horizontal="left"/>
    </xf>
    <xf numFmtId="0" fontId="24" fillId="0" borderId="5" xfId="248" applyFont="1" applyBorder="1" applyAlignment="1">
      <alignment horizontal="center" vertical="top" wrapText="1"/>
    </xf>
    <xf numFmtId="0" fontId="24" fillId="0" borderId="6" xfId="248" applyFont="1" applyBorder="1" applyAlignment="1">
      <alignment horizontal="center" vertical="top" wrapText="1"/>
    </xf>
    <xf numFmtId="0" fontId="24" fillId="0" borderId="7" xfId="248" applyFont="1" applyBorder="1" applyAlignment="1">
      <alignment horizontal="center" vertical="top" wrapText="1"/>
    </xf>
    <xf numFmtId="0" fontId="17" fillId="0" borderId="0" xfId="1" applyFont="1" applyAlignment="1">
      <alignment horizontal="left" wrapText="1"/>
    </xf>
    <xf numFmtId="0" fontId="23" fillId="0" borderId="0" xfId="1" applyFont="1" applyAlignment="1">
      <alignment horizontal="left" vertical="top" wrapText="1"/>
    </xf>
  </cellXfs>
  <cellStyles count="250">
    <cellStyle name="Comma 2" xfId="3" xr:uid="{00000000-0005-0000-0000-000000000000}"/>
    <cellStyle name="Comma 2 2" xfId="8" xr:uid="{00000000-0005-0000-0000-000001000000}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/>
    <cellStyle name="Normal" xfId="0" builtinId="0"/>
    <cellStyle name="Normal 2" xfId="1" xr:uid="{00000000-0005-0000-0000-0000F0000000}"/>
    <cellStyle name="Normal 2 2" xfId="6" xr:uid="{00000000-0005-0000-0000-0000F1000000}"/>
    <cellStyle name="Normal 3" xfId="4" xr:uid="{00000000-0005-0000-0000-0000F2000000}"/>
    <cellStyle name="Normal 3 2" xfId="9" xr:uid="{00000000-0005-0000-0000-0000F3000000}"/>
    <cellStyle name="Normal 4" xfId="5" xr:uid="{00000000-0005-0000-0000-0000F4000000}"/>
    <cellStyle name="Normal 4 2" xfId="10" xr:uid="{00000000-0005-0000-0000-0000F5000000}"/>
    <cellStyle name="Normal 5" xfId="248" xr:uid="{A051960B-D92A-4834-8C26-C1D9751D0DE6}"/>
    <cellStyle name="Percent" xfId="249" builtinId="5"/>
    <cellStyle name="Percent 2" xfId="2" xr:uid="{00000000-0005-0000-0000-0000F6000000}"/>
    <cellStyle name="Percent 2 2" xfId="7" xr:uid="{00000000-0005-0000-0000-0000F7000000}"/>
  </cellStyles>
  <dxfs count="0"/>
  <tableStyles count="0" defaultTableStyle="TableStyleMedium2" defaultPivotStyle="PivotStyleLight16"/>
  <colors>
    <mruColors>
      <color rgb="FF99FF99"/>
      <color rgb="FF66FF99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elize_Study_Abroad_SP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Oaxaca_Study_Abroad_SP15_Budget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"/>
      <sheetName val="Instructions for Tracking Tool"/>
      <sheetName val="(1) Final Budget Track Tool"/>
      <sheetName val="(2) Expense Tracking"/>
      <sheetName val="(3) Available Funds"/>
      <sheetName val="Latest Belize Budget 12 22 08"/>
      <sheetName val="Belize Budget 041508"/>
      <sheetName val="1.15.09 Update Student list"/>
      <sheetName val="Student List"/>
    </sheetNames>
    <sheetDataSet>
      <sheetData sheetId="0" refreshError="1"/>
      <sheetData sheetId="1"/>
      <sheetData sheetId="2"/>
      <sheetData sheetId="3"/>
      <sheetData sheetId="4"/>
      <sheetData sheetId="5"/>
      <sheetData sheetId="6">
        <row r="3">
          <cell r="A3" t="str">
            <v>Program Fee - Laundry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 Tracking Reference"/>
      <sheetName val="Final SP15 with 14"/>
      <sheetName val="Sheet1 (2)"/>
      <sheetName val="Track Matrix 2015"/>
      <sheetName val="Course Breakout 2015"/>
      <sheetName val="Course Breakout 2014"/>
      <sheetName val="SURCO"/>
      <sheetName val="1104201"/>
      <sheetName val="(1) Final Budget Track Tool"/>
      <sheetName val="(2) FINAL Expense Tracking"/>
      <sheetName val="(3) Available Funds"/>
      <sheetName val="Student Meal Roster"/>
      <sheetName val="Exchange Rate Calculator (2)"/>
      <sheetName val="Field Trip Budget 2013"/>
      <sheetName val="Field Trip Budget"/>
      <sheetName val="Sheet1"/>
      <sheetName val="Unbudgeted Expenses"/>
    </sheetNames>
    <sheetDataSet>
      <sheetData sheetId="0" refreshError="1"/>
      <sheetData sheetId="1"/>
      <sheetData sheetId="2"/>
      <sheetData sheetId="3">
        <row r="5">
          <cell r="A5">
            <v>5253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Program Fees -- Full Board (Solexico)</v>
          </cell>
        </row>
      </sheetData>
      <sheetData sheetId="13"/>
      <sheetData sheetId="14"/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harepoint.uvm.edu/sites/ibb/SitePages/Home.aspx" TargetMode="External"/><Relationship Id="rId2" Type="http://schemas.openxmlformats.org/officeDocument/2006/relationships/hyperlink" Target="https://sharepoint.uvm.edu/sites/ibb/SitePages/Home.aspx" TargetMode="External"/><Relationship Id="rId1" Type="http://schemas.openxmlformats.org/officeDocument/2006/relationships/hyperlink" Target="https://sharepoint.uvm.edu/sites/ibb/SitePages/Home.asp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sharepoint.uvm.edu/sites/ibb/SitePages/Home.asp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harepoint.uvm.edu/sites/ibb/SitePages/Home.aspx" TargetMode="External"/><Relationship Id="rId2" Type="http://schemas.openxmlformats.org/officeDocument/2006/relationships/hyperlink" Target="https://sharepoint.uvm.edu/sites/ibb/SitePages/Home.aspx" TargetMode="External"/><Relationship Id="rId1" Type="http://schemas.openxmlformats.org/officeDocument/2006/relationships/hyperlink" Target="https://sharepoint.uvm.edu/sites/ibb/SitePages/Home.asp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sharepoint.uvm.edu/sites/ibb/SitePages/Hom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9301C-FBE8-4688-ACD2-62ECBEEBA105}">
  <dimension ref="A1:M55"/>
  <sheetViews>
    <sheetView topLeftCell="G1" zoomScale="110" zoomScaleNormal="110" workbookViewId="0">
      <selection activeCell="O10" sqref="O10"/>
    </sheetView>
  </sheetViews>
  <sheetFormatPr defaultRowHeight="14.4" x14ac:dyDescent="0.3"/>
  <cols>
    <col min="1" max="1" width="40" style="54" customWidth="1"/>
    <col min="2" max="2" width="13.109375" style="54" customWidth="1"/>
    <col min="3" max="3" width="27" style="54" customWidth="1"/>
    <col min="4" max="4" width="5.109375" style="54" customWidth="1"/>
    <col min="5" max="5" width="4.6640625" style="54" customWidth="1"/>
    <col min="6" max="6" width="40.44140625" style="54" customWidth="1"/>
    <col min="7" max="7" width="12.44140625" style="54" bestFit="1" customWidth="1"/>
    <col min="8" max="8" width="21.77734375" style="54" customWidth="1"/>
    <col min="9" max="16384" width="8.88671875" style="54"/>
  </cols>
  <sheetData>
    <row r="1" spans="1:13" x14ac:dyDescent="0.3">
      <c r="A1" s="53" t="s">
        <v>93</v>
      </c>
      <c r="F1" s="53" t="s">
        <v>94</v>
      </c>
    </row>
    <row r="2" spans="1:13" x14ac:dyDescent="0.3">
      <c r="A2" s="123" t="s">
        <v>155</v>
      </c>
      <c r="B2" s="124"/>
      <c r="F2" s="123" t="s">
        <v>161</v>
      </c>
      <c r="G2" s="124"/>
      <c r="H2" s="124"/>
      <c r="I2" s="124"/>
      <c r="J2" s="124"/>
      <c r="K2" s="124"/>
      <c r="L2" s="124"/>
      <c r="M2" s="124"/>
    </row>
    <row r="3" spans="1:13" x14ac:dyDescent="0.3">
      <c r="A3" s="55" t="s">
        <v>156</v>
      </c>
      <c r="B3" s="56" t="s">
        <v>110</v>
      </c>
      <c r="C3" s="55" t="s">
        <v>111</v>
      </c>
      <c r="F3" s="55" t="s">
        <v>156</v>
      </c>
      <c r="G3" s="56" t="s">
        <v>110</v>
      </c>
      <c r="H3" s="55" t="s">
        <v>67</v>
      </c>
    </row>
    <row r="4" spans="1:13" x14ac:dyDescent="0.3">
      <c r="A4" s="55" t="s">
        <v>68</v>
      </c>
      <c r="B4" s="109"/>
      <c r="C4" s="110"/>
      <c r="F4" s="55" t="s">
        <v>68</v>
      </c>
      <c r="G4" s="109"/>
      <c r="H4" s="129"/>
    </row>
    <row r="5" spans="1:13" x14ac:dyDescent="0.3">
      <c r="A5" s="64" t="s">
        <v>69</v>
      </c>
      <c r="B5" s="65">
        <f>B4*1*(1+$C$4)</f>
        <v>0</v>
      </c>
      <c r="C5" s="51" t="s">
        <v>106</v>
      </c>
      <c r="F5" s="64" t="s">
        <v>69</v>
      </c>
      <c r="G5" s="65">
        <f>G4*1*(1+$H$4)</f>
        <v>0</v>
      </c>
      <c r="H5" s="51" t="s">
        <v>106</v>
      </c>
    </row>
    <row r="6" spans="1:13" x14ac:dyDescent="0.3">
      <c r="A6" s="64" t="s">
        <v>71</v>
      </c>
      <c r="B6" s="65">
        <f t="shared" ref="B6:B9" si="0">B5*1*(1+$C$4)</f>
        <v>0</v>
      </c>
      <c r="C6" s="52">
        <v>1</v>
      </c>
      <c r="F6" s="64" t="s">
        <v>71</v>
      </c>
      <c r="G6" s="65">
        <f>G5*1*(1+$H$4)</f>
        <v>0</v>
      </c>
      <c r="H6" s="52">
        <v>1</v>
      </c>
    </row>
    <row r="7" spans="1:13" x14ac:dyDescent="0.3">
      <c r="A7" s="64" t="s">
        <v>72</v>
      </c>
      <c r="B7" s="65">
        <f t="shared" si="0"/>
        <v>0</v>
      </c>
      <c r="C7" s="60"/>
      <c r="F7" s="64" t="s">
        <v>72</v>
      </c>
      <c r="G7" s="65">
        <f t="shared" ref="G7:G9" si="1">G6*1*(1+$H$4)</f>
        <v>0</v>
      </c>
      <c r="H7" s="60"/>
    </row>
    <row r="8" spans="1:13" x14ac:dyDescent="0.3">
      <c r="A8" s="64" t="s">
        <v>73</v>
      </c>
      <c r="B8" s="65">
        <f t="shared" si="0"/>
        <v>0</v>
      </c>
      <c r="C8" s="60"/>
      <c r="F8" s="64" t="s">
        <v>73</v>
      </c>
      <c r="G8" s="65">
        <f t="shared" si="1"/>
        <v>0</v>
      </c>
      <c r="H8" s="60"/>
    </row>
    <row r="9" spans="1:13" x14ac:dyDescent="0.3">
      <c r="A9" s="64" t="s">
        <v>74</v>
      </c>
      <c r="B9" s="65">
        <f t="shared" si="0"/>
        <v>0</v>
      </c>
      <c r="C9" s="60"/>
      <c r="F9" s="64" t="s">
        <v>74</v>
      </c>
      <c r="G9" s="65">
        <f t="shared" si="1"/>
        <v>0</v>
      </c>
      <c r="H9" s="60"/>
    </row>
    <row r="10" spans="1:13" x14ac:dyDescent="0.3">
      <c r="A10" s="55" t="s">
        <v>157</v>
      </c>
      <c r="B10" s="56" t="s">
        <v>110</v>
      </c>
      <c r="C10" s="55" t="s">
        <v>111</v>
      </c>
      <c r="F10" s="55" t="s">
        <v>157</v>
      </c>
      <c r="G10" s="56" t="s">
        <v>110</v>
      </c>
      <c r="H10" s="55" t="s">
        <v>67</v>
      </c>
    </row>
    <row r="11" spans="1:13" x14ac:dyDescent="0.3">
      <c r="A11" s="55" t="s">
        <v>75</v>
      </c>
      <c r="B11" s="109"/>
      <c r="C11" s="110"/>
      <c r="F11" s="55" t="s">
        <v>75</v>
      </c>
      <c r="G11" s="109"/>
      <c r="H11" s="57" t="s">
        <v>112</v>
      </c>
      <c r="J11" s="70" t="s">
        <v>7</v>
      </c>
    </row>
    <row r="12" spans="1:13" x14ac:dyDescent="0.3">
      <c r="A12" s="64" t="s">
        <v>76</v>
      </c>
      <c r="B12" s="65">
        <f>B11*1*(1+$C$11)</f>
        <v>0</v>
      </c>
      <c r="C12" s="51" t="s">
        <v>106</v>
      </c>
      <c r="F12" s="58" t="s">
        <v>76</v>
      </c>
      <c r="G12" s="109"/>
      <c r="H12" s="51" t="s">
        <v>106</v>
      </c>
    </row>
    <row r="13" spans="1:13" x14ac:dyDescent="0.3">
      <c r="A13" s="64" t="s">
        <v>77</v>
      </c>
      <c r="B13" s="65">
        <f t="shared" ref="B13:B16" si="2">B12*1*(1+$C$11)</f>
        <v>0</v>
      </c>
      <c r="C13" s="52">
        <v>1</v>
      </c>
      <c r="F13" s="64" t="s">
        <v>77</v>
      </c>
      <c r="G13" s="65">
        <f>G12</f>
        <v>0</v>
      </c>
      <c r="H13" s="52">
        <v>1</v>
      </c>
    </row>
    <row r="14" spans="1:13" x14ac:dyDescent="0.3">
      <c r="A14" s="64" t="s">
        <v>78</v>
      </c>
      <c r="B14" s="65">
        <f t="shared" si="2"/>
        <v>0</v>
      </c>
      <c r="C14" s="60"/>
      <c r="F14" s="64" t="s">
        <v>78</v>
      </c>
      <c r="G14" s="65">
        <f>G13</f>
        <v>0</v>
      </c>
      <c r="H14" s="60"/>
    </row>
    <row r="15" spans="1:13" x14ac:dyDescent="0.3">
      <c r="A15" s="64" t="s">
        <v>79</v>
      </c>
      <c r="B15" s="65">
        <f t="shared" si="2"/>
        <v>0</v>
      </c>
      <c r="C15" s="60"/>
      <c r="F15" s="64" t="s">
        <v>79</v>
      </c>
      <c r="G15" s="65">
        <f>G14</f>
        <v>0</v>
      </c>
      <c r="H15" s="60"/>
    </row>
    <row r="16" spans="1:13" x14ac:dyDescent="0.3">
      <c r="A16" s="64" t="s">
        <v>80</v>
      </c>
      <c r="B16" s="65">
        <f t="shared" si="2"/>
        <v>0</v>
      </c>
      <c r="C16" s="60"/>
      <c r="F16" s="64" t="s">
        <v>80</v>
      </c>
      <c r="G16" s="65">
        <f>G15</f>
        <v>0</v>
      </c>
      <c r="H16" s="60"/>
    </row>
    <row r="17" spans="1:8" x14ac:dyDescent="0.3">
      <c r="A17" s="55" t="s">
        <v>158</v>
      </c>
      <c r="B17" s="56" t="s">
        <v>110</v>
      </c>
      <c r="C17" s="55" t="s">
        <v>111</v>
      </c>
      <c r="F17" s="55" t="s">
        <v>158</v>
      </c>
      <c r="G17" s="56" t="s">
        <v>110</v>
      </c>
      <c r="H17" s="55" t="s">
        <v>67</v>
      </c>
    </row>
    <row r="18" spans="1:8" x14ac:dyDescent="0.3">
      <c r="A18" s="55" t="s">
        <v>81</v>
      </c>
      <c r="B18" s="109"/>
      <c r="C18" s="110"/>
      <c r="F18" s="55" t="s">
        <v>81</v>
      </c>
      <c r="G18" s="109"/>
      <c r="H18" s="128"/>
    </row>
    <row r="19" spans="1:8" x14ac:dyDescent="0.3">
      <c r="A19" s="67" t="s">
        <v>95</v>
      </c>
      <c r="B19" s="65">
        <f>B18*1*(1+$C$18)</f>
        <v>0</v>
      </c>
      <c r="C19" s="51" t="s">
        <v>106</v>
      </c>
      <c r="F19" s="67" t="s">
        <v>95</v>
      </c>
      <c r="G19" s="65">
        <f>G18*1*(1+$H$18)</f>
        <v>0</v>
      </c>
      <c r="H19" s="51" t="s">
        <v>106</v>
      </c>
    </row>
    <row r="20" spans="1:8" x14ac:dyDescent="0.3">
      <c r="A20" s="67" t="s">
        <v>96</v>
      </c>
      <c r="B20" s="65">
        <f t="shared" ref="B20:B23" si="3">B19*1*(1+$C$18)</f>
        <v>0</v>
      </c>
      <c r="C20" s="52" t="s">
        <v>107</v>
      </c>
      <c r="F20" s="67" t="s">
        <v>96</v>
      </c>
      <c r="G20" s="65">
        <f>G19*1*(1+$H$18)</f>
        <v>0</v>
      </c>
      <c r="H20" s="52" t="s">
        <v>107</v>
      </c>
    </row>
    <row r="21" spans="1:8" x14ac:dyDescent="0.3">
      <c r="A21" s="67" t="s">
        <v>97</v>
      </c>
      <c r="B21" s="65">
        <f t="shared" si="3"/>
        <v>0</v>
      </c>
      <c r="C21" s="60"/>
      <c r="F21" s="67" t="s">
        <v>97</v>
      </c>
      <c r="G21" s="65">
        <f t="shared" ref="G21:G23" si="4">G20*1*(1+$H$18)</f>
        <v>0</v>
      </c>
      <c r="H21" s="60"/>
    </row>
    <row r="22" spans="1:8" x14ac:dyDescent="0.3">
      <c r="A22" s="67" t="s">
        <v>98</v>
      </c>
      <c r="B22" s="65">
        <f t="shared" si="3"/>
        <v>0</v>
      </c>
      <c r="C22" s="60"/>
      <c r="F22" s="67" t="s">
        <v>98</v>
      </c>
      <c r="G22" s="65">
        <f t="shared" si="4"/>
        <v>0</v>
      </c>
      <c r="H22" s="60"/>
    </row>
    <row r="23" spans="1:8" x14ac:dyDescent="0.3">
      <c r="A23" s="67" t="s">
        <v>99</v>
      </c>
      <c r="B23" s="65">
        <f t="shared" si="3"/>
        <v>0</v>
      </c>
      <c r="C23" s="60"/>
      <c r="F23" s="67" t="s">
        <v>99</v>
      </c>
      <c r="G23" s="65">
        <f t="shared" si="4"/>
        <v>0</v>
      </c>
      <c r="H23" s="60"/>
    </row>
    <row r="24" spans="1:8" hidden="1" x14ac:dyDescent="0.3">
      <c r="A24" s="55" t="s">
        <v>87</v>
      </c>
      <c r="B24" s="56" t="s">
        <v>66</v>
      </c>
      <c r="C24" s="55" t="s">
        <v>67</v>
      </c>
      <c r="F24" s="55" t="s">
        <v>87</v>
      </c>
      <c r="G24" s="56" t="s">
        <v>66</v>
      </c>
      <c r="H24" s="55" t="s">
        <v>67</v>
      </c>
    </row>
    <row r="25" spans="1:8" hidden="1" x14ac:dyDescent="0.3">
      <c r="A25" s="55" t="s">
        <v>88</v>
      </c>
      <c r="B25" s="56">
        <v>621</v>
      </c>
      <c r="C25" s="57">
        <v>2.4E-2</v>
      </c>
      <c r="F25" s="55" t="s">
        <v>88</v>
      </c>
      <c r="G25" s="56">
        <v>621</v>
      </c>
      <c r="H25" s="57">
        <v>2.4E-2</v>
      </c>
    </row>
    <row r="26" spans="1:8" hidden="1" x14ac:dyDescent="0.3">
      <c r="A26" s="58" t="s">
        <v>82</v>
      </c>
      <c r="B26" s="61">
        <f>B25*1*(1+$C$25)</f>
        <v>635.904</v>
      </c>
      <c r="C26" s="55" t="s">
        <v>70</v>
      </c>
      <c r="F26" s="58" t="s">
        <v>82</v>
      </c>
      <c r="G26" s="61">
        <f>G25*1*(1+$C$25)</f>
        <v>635.904</v>
      </c>
      <c r="H26" s="55" t="s">
        <v>70</v>
      </c>
    </row>
    <row r="27" spans="1:8" hidden="1" x14ac:dyDescent="0.3">
      <c r="A27" s="58" t="s">
        <v>83</v>
      </c>
      <c r="B27" s="61">
        <f t="shared" ref="B27:B30" si="5">B26*1*(1+$C$25)</f>
        <v>651.16569600000003</v>
      </c>
      <c r="C27" s="59">
        <v>0.85</v>
      </c>
      <c r="F27" s="58" t="s">
        <v>83</v>
      </c>
      <c r="G27" s="61">
        <f t="shared" ref="G27:G30" si="6">G26*1*(1+$C$25)</f>
        <v>651.16569600000003</v>
      </c>
      <c r="H27" s="59">
        <v>0.85</v>
      </c>
    </row>
    <row r="28" spans="1:8" hidden="1" x14ac:dyDescent="0.3">
      <c r="A28" s="58" t="s">
        <v>84</v>
      </c>
      <c r="B28" s="61">
        <f t="shared" si="5"/>
        <v>666.79367270400007</v>
      </c>
      <c r="C28" s="60"/>
      <c r="F28" s="58" t="s">
        <v>84</v>
      </c>
      <c r="G28" s="61">
        <f t="shared" si="6"/>
        <v>666.79367270400007</v>
      </c>
      <c r="H28" s="60"/>
    </row>
    <row r="29" spans="1:8" hidden="1" x14ac:dyDescent="0.3">
      <c r="A29" s="58" t="s">
        <v>85</v>
      </c>
      <c r="B29" s="61">
        <f t="shared" si="5"/>
        <v>682.79672084889614</v>
      </c>
      <c r="C29" s="60"/>
      <c r="F29" s="58" t="s">
        <v>85</v>
      </c>
      <c r="G29" s="61">
        <f t="shared" si="6"/>
        <v>682.79672084889614</v>
      </c>
      <c r="H29" s="60"/>
    </row>
    <row r="30" spans="1:8" hidden="1" x14ac:dyDescent="0.3">
      <c r="A30" s="58" t="s">
        <v>86</v>
      </c>
      <c r="B30" s="61">
        <f t="shared" si="5"/>
        <v>699.18384214926971</v>
      </c>
      <c r="C30" s="60"/>
      <c r="F30" s="58" t="s">
        <v>86</v>
      </c>
      <c r="G30" s="61">
        <f t="shared" si="6"/>
        <v>699.18384214926971</v>
      </c>
      <c r="H30" s="60"/>
    </row>
    <row r="31" spans="1:8" x14ac:dyDescent="0.3">
      <c r="A31" s="55" t="s">
        <v>159</v>
      </c>
      <c r="B31" s="56" t="s">
        <v>110</v>
      </c>
      <c r="C31" s="55" t="s">
        <v>111</v>
      </c>
      <c r="F31" s="55" t="s">
        <v>159</v>
      </c>
      <c r="G31" s="56" t="s">
        <v>110</v>
      </c>
      <c r="H31" s="55" t="s">
        <v>67</v>
      </c>
    </row>
    <row r="32" spans="1:8" x14ac:dyDescent="0.3">
      <c r="A32" s="55" t="s">
        <v>105</v>
      </c>
      <c r="B32" s="109"/>
      <c r="C32" s="110"/>
      <c r="F32" s="55" t="s">
        <v>105</v>
      </c>
      <c r="G32" s="109"/>
      <c r="H32" s="128"/>
    </row>
    <row r="33" spans="1:8" ht="14.4" customHeight="1" x14ac:dyDescent="0.3">
      <c r="A33" s="67" t="s">
        <v>100</v>
      </c>
      <c r="B33" s="66">
        <f>B32*1*(1+$C$32)</f>
        <v>0</v>
      </c>
      <c r="C33" s="51" t="s">
        <v>108</v>
      </c>
      <c r="F33" s="69" t="s">
        <v>100</v>
      </c>
      <c r="G33" s="114"/>
      <c r="H33" s="130" t="s">
        <v>170</v>
      </c>
    </row>
    <row r="34" spans="1:8" x14ac:dyDescent="0.3">
      <c r="A34" s="67" t="s">
        <v>101</v>
      </c>
      <c r="B34" s="66">
        <f>B33*1*(1+$C$32)</f>
        <v>0</v>
      </c>
      <c r="C34" s="68"/>
      <c r="F34" s="69" t="s">
        <v>101</v>
      </c>
      <c r="G34" s="114"/>
      <c r="H34" s="131"/>
    </row>
    <row r="35" spans="1:8" x14ac:dyDescent="0.3">
      <c r="A35" s="67" t="s">
        <v>102</v>
      </c>
      <c r="B35" s="66">
        <f t="shared" ref="B35:B37" si="7">B34*1*(1+$C$32)</f>
        <v>0</v>
      </c>
      <c r="C35" s="60"/>
      <c r="F35" s="69" t="s">
        <v>102</v>
      </c>
      <c r="G35" s="114"/>
      <c r="H35" s="131"/>
    </row>
    <row r="36" spans="1:8" x14ac:dyDescent="0.3">
      <c r="A36" s="67" t="s">
        <v>103</v>
      </c>
      <c r="B36" s="66">
        <f t="shared" si="7"/>
        <v>0</v>
      </c>
      <c r="C36" s="60"/>
      <c r="F36" s="69" t="s">
        <v>103</v>
      </c>
      <c r="G36" s="114"/>
      <c r="H36" s="131"/>
    </row>
    <row r="37" spans="1:8" x14ac:dyDescent="0.3">
      <c r="A37" s="67" t="s">
        <v>104</v>
      </c>
      <c r="B37" s="66">
        <f t="shared" si="7"/>
        <v>0</v>
      </c>
      <c r="C37" s="60"/>
      <c r="F37" s="69" t="s">
        <v>104</v>
      </c>
      <c r="G37" s="114"/>
      <c r="H37" s="132"/>
    </row>
    <row r="38" spans="1:8" x14ac:dyDescent="0.3">
      <c r="A38" s="55" t="s">
        <v>160</v>
      </c>
      <c r="B38" s="56" t="s">
        <v>110</v>
      </c>
      <c r="C38" s="55" t="s">
        <v>111</v>
      </c>
      <c r="F38" s="55" t="s">
        <v>160</v>
      </c>
      <c r="G38" s="56" t="s">
        <v>110</v>
      </c>
      <c r="H38" s="55" t="s">
        <v>67</v>
      </c>
    </row>
    <row r="39" spans="1:8" x14ac:dyDescent="0.3">
      <c r="A39" s="55" t="s">
        <v>105</v>
      </c>
      <c r="B39" s="109"/>
      <c r="C39" s="110"/>
      <c r="F39" s="55" t="s">
        <v>105</v>
      </c>
      <c r="G39" s="109"/>
      <c r="H39" s="57" t="s">
        <v>112</v>
      </c>
    </row>
    <row r="40" spans="1:8" x14ac:dyDescent="0.3">
      <c r="A40" s="67" t="s">
        <v>100</v>
      </c>
      <c r="B40" s="66">
        <f>B39*1*(1+$C$39)</f>
        <v>0</v>
      </c>
      <c r="C40" s="51" t="s">
        <v>109</v>
      </c>
      <c r="F40" s="69" t="s">
        <v>100</v>
      </c>
      <c r="G40" s="109"/>
      <c r="H40" s="130" t="s">
        <v>171</v>
      </c>
    </row>
    <row r="41" spans="1:8" x14ac:dyDescent="0.3">
      <c r="A41" s="67" t="s">
        <v>101</v>
      </c>
      <c r="B41" s="66">
        <f t="shared" ref="B41:B44" si="8">B40*1*(1+$C$39)</f>
        <v>0</v>
      </c>
      <c r="C41" s="60"/>
      <c r="F41" s="69" t="s">
        <v>101</v>
      </c>
      <c r="G41" s="122"/>
      <c r="H41" s="131"/>
    </row>
    <row r="42" spans="1:8" x14ac:dyDescent="0.3">
      <c r="A42" s="67" t="s">
        <v>102</v>
      </c>
      <c r="B42" s="66">
        <f t="shared" si="8"/>
        <v>0</v>
      </c>
      <c r="C42" s="60"/>
      <c r="F42" s="69" t="s">
        <v>102</v>
      </c>
      <c r="G42" s="122"/>
      <c r="H42" s="131"/>
    </row>
    <row r="43" spans="1:8" x14ac:dyDescent="0.3">
      <c r="A43" s="67" t="s">
        <v>103</v>
      </c>
      <c r="B43" s="66">
        <f t="shared" si="8"/>
        <v>0</v>
      </c>
      <c r="C43" s="60"/>
      <c r="F43" s="69" t="s">
        <v>103</v>
      </c>
      <c r="G43" s="122"/>
      <c r="H43" s="131"/>
    </row>
    <row r="44" spans="1:8" x14ac:dyDescent="0.3">
      <c r="A44" s="67" t="s">
        <v>104</v>
      </c>
      <c r="B44" s="66">
        <f t="shared" si="8"/>
        <v>0</v>
      </c>
      <c r="C44" s="60"/>
      <c r="F44" s="69" t="s">
        <v>104</v>
      </c>
      <c r="G44" s="122"/>
      <c r="H44" s="132"/>
    </row>
    <row r="45" spans="1:8" hidden="1" x14ac:dyDescent="0.3">
      <c r="A45" s="55" t="s">
        <v>89</v>
      </c>
      <c r="B45" s="62" t="s">
        <v>90</v>
      </c>
      <c r="C45" s="55" t="s">
        <v>67</v>
      </c>
    </row>
    <row r="46" spans="1:8" hidden="1" x14ac:dyDescent="0.3">
      <c r="A46" s="55" t="s">
        <v>88</v>
      </c>
      <c r="B46" s="61">
        <v>108</v>
      </c>
      <c r="C46" s="57">
        <v>2.4E-2</v>
      </c>
    </row>
    <row r="47" spans="1:8" hidden="1" x14ac:dyDescent="0.3">
      <c r="A47" s="58" t="s">
        <v>82</v>
      </c>
      <c r="B47" s="61">
        <f>B46*1*(1+$C$46)</f>
        <v>110.592</v>
      </c>
      <c r="C47" s="55" t="s">
        <v>70</v>
      </c>
    </row>
    <row r="48" spans="1:8" hidden="1" x14ac:dyDescent="0.3">
      <c r="A48" s="58" t="s">
        <v>83</v>
      </c>
      <c r="B48" s="61">
        <f t="shared" ref="B48:B51" si="9">B47*1*(1+$C$46)</f>
        <v>113.246208</v>
      </c>
      <c r="C48" s="59">
        <v>0.15</v>
      </c>
    </row>
    <row r="49" spans="1:3" hidden="1" x14ac:dyDescent="0.3">
      <c r="A49" s="58" t="s">
        <v>84</v>
      </c>
      <c r="B49" s="61">
        <f t="shared" si="9"/>
        <v>115.964116992</v>
      </c>
      <c r="C49" s="60"/>
    </row>
    <row r="50" spans="1:3" hidden="1" x14ac:dyDescent="0.3">
      <c r="A50" s="58" t="s">
        <v>85</v>
      </c>
      <c r="B50" s="61">
        <f t="shared" si="9"/>
        <v>118.747255799808</v>
      </c>
      <c r="C50" s="60"/>
    </row>
    <row r="51" spans="1:3" hidden="1" x14ac:dyDescent="0.3">
      <c r="A51" s="58" t="s">
        <v>86</v>
      </c>
      <c r="B51" s="61">
        <f t="shared" si="9"/>
        <v>121.5971899390034</v>
      </c>
      <c r="C51" s="60"/>
    </row>
    <row r="52" spans="1:3" hidden="1" x14ac:dyDescent="0.3">
      <c r="A52" s="55" t="s">
        <v>91</v>
      </c>
      <c r="B52" s="63">
        <v>0.95</v>
      </c>
      <c r="C52" s="60"/>
    </row>
    <row r="53" spans="1:3" hidden="1" x14ac:dyDescent="0.3">
      <c r="A53" s="55" t="s">
        <v>92</v>
      </c>
      <c r="B53" s="63">
        <v>0.9</v>
      </c>
      <c r="C53" s="60"/>
    </row>
    <row r="54" spans="1:3" hidden="1" x14ac:dyDescent="0.3"/>
    <row r="55" spans="1:3" hidden="1" x14ac:dyDescent="0.3"/>
  </sheetData>
  <mergeCells count="2">
    <mergeCell ref="H33:H37"/>
    <mergeCell ref="H40:H44"/>
  </mergeCells>
  <phoneticPr fontId="1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9"/>
  <sheetViews>
    <sheetView showGridLines="0" workbookViewId="0">
      <pane ySplit="4" topLeftCell="A12" activePane="bottomLeft" state="frozenSplit"/>
      <selection pane="bottomLeft" activeCell="E30" sqref="E30"/>
    </sheetView>
  </sheetViews>
  <sheetFormatPr defaultColWidth="9.109375" defaultRowHeight="13.8" x14ac:dyDescent="0.3"/>
  <cols>
    <col min="1" max="1" width="41.44140625" style="1" bestFit="1" customWidth="1"/>
    <col min="2" max="2" width="7.44140625" style="1" bestFit="1" customWidth="1"/>
    <col min="3" max="8" width="11.33203125" style="5" bestFit="1" customWidth="1"/>
    <col min="9" max="9" width="63.6640625" style="1" customWidth="1"/>
    <col min="10" max="16384" width="9.109375" style="1"/>
  </cols>
  <sheetData>
    <row r="1" spans="1:10" ht="15.6" x14ac:dyDescent="0.3">
      <c r="A1" s="32" t="s">
        <v>162</v>
      </c>
    </row>
    <row r="2" spans="1:10" ht="15.6" x14ac:dyDescent="0.3">
      <c r="A2" s="32" t="s">
        <v>166</v>
      </c>
    </row>
    <row r="3" spans="1:10" ht="15.6" x14ac:dyDescent="0.3">
      <c r="A3" s="32"/>
      <c r="C3" s="73" t="s">
        <v>119</v>
      </c>
    </row>
    <row r="4" spans="1:10" ht="21" x14ac:dyDescent="0.4">
      <c r="A4" s="7"/>
      <c r="C4" s="11" t="s">
        <v>113</v>
      </c>
      <c r="D4" s="11" t="s">
        <v>114</v>
      </c>
      <c r="E4" s="11" t="s">
        <v>115</v>
      </c>
      <c r="F4" s="11" t="s">
        <v>116</v>
      </c>
      <c r="G4" s="11" t="s">
        <v>117</v>
      </c>
      <c r="H4" s="11" t="s">
        <v>118</v>
      </c>
      <c r="I4" s="2" t="s">
        <v>120</v>
      </c>
    </row>
    <row r="5" spans="1:10" ht="27.6" x14ac:dyDescent="0.3">
      <c r="A5" s="8"/>
      <c r="B5" s="8"/>
      <c r="C5" s="13"/>
      <c r="D5" s="13"/>
      <c r="E5" s="13"/>
      <c r="F5" s="13"/>
      <c r="G5" s="13"/>
      <c r="H5" s="13"/>
      <c r="I5" s="117" t="s">
        <v>163</v>
      </c>
    </row>
    <row r="6" spans="1:10" ht="15.6" x14ac:dyDescent="0.3">
      <c r="A6" s="14" t="s">
        <v>41</v>
      </c>
      <c r="B6" s="15"/>
      <c r="C6" s="10" t="str">
        <f>$C$4</f>
        <v>Yr 1</v>
      </c>
      <c r="D6" s="10" t="str">
        <f>$D$4</f>
        <v>Yr 2</v>
      </c>
      <c r="E6" s="10" t="str">
        <f>$E$4</f>
        <v>Yr 3</v>
      </c>
      <c r="F6" s="10" t="str">
        <f>$F$4</f>
        <v>Yr 4</v>
      </c>
      <c r="G6" s="10" t="str">
        <f>$G$4</f>
        <v>Yr 5</v>
      </c>
      <c r="H6" s="10" t="str">
        <f>$H$4</f>
        <v>Yr 6</v>
      </c>
      <c r="I6" s="118"/>
    </row>
    <row r="7" spans="1:10" ht="14.4" x14ac:dyDescent="0.3">
      <c r="A7" s="82" t="s">
        <v>33</v>
      </c>
      <c r="B7"/>
      <c r="C7" s="102"/>
      <c r="D7" s="102"/>
      <c r="E7" s="102"/>
      <c r="F7" s="102"/>
      <c r="G7" s="102"/>
      <c r="H7" s="102"/>
      <c r="I7" s="118" t="s">
        <v>121</v>
      </c>
    </row>
    <row r="8" spans="1:10" ht="13.8" customHeight="1" x14ac:dyDescent="0.3">
      <c r="A8" s="82" t="s">
        <v>34</v>
      </c>
      <c r="B8"/>
      <c r="C8" s="102"/>
      <c r="D8" s="102"/>
      <c r="E8" s="102"/>
      <c r="F8" s="102"/>
      <c r="G8" s="102"/>
      <c r="H8" s="102"/>
      <c r="I8" s="118" t="s">
        <v>121</v>
      </c>
    </row>
    <row r="9" spans="1:10" x14ac:dyDescent="0.3">
      <c r="A9" s="83" t="s">
        <v>37</v>
      </c>
      <c r="B9" s="74"/>
      <c r="C9" s="125">
        <f>'Revenue Assumptions'!B4</f>
        <v>0</v>
      </c>
      <c r="D9" s="125">
        <f>'Revenue Assumptions'!B5</f>
        <v>0</v>
      </c>
      <c r="E9" s="125">
        <f>'Revenue Assumptions'!B6</f>
        <v>0</v>
      </c>
      <c r="F9" s="125">
        <f>'Revenue Assumptions'!B7</f>
        <v>0</v>
      </c>
      <c r="G9" s="125">
        <f>'Revenue Assumptions'!B8</f>
        <v>0</v>
      </c>
      <c r="H9" s="125">
        <f>'Revenue Assumptions'!B9</f>
        <v>0</v>
      </c>
      <c r="I9" s="118" t="s">
        <v>124</v>
      </c>
    </row>
    <row r="10" spans="1:10" x14ac:dyDescent="0.3">
      <c r="A10" s="83" t="s">
        <v>38</v>
      </c>
      <c r="B10" s="74"/>
      <c r="C10" s="125">
        <f>'Revenue Assumptions'!B11</f>
        <v>0</v>
      </c>
      <c r="D10" s="125">
        <f>'Revenue Assumptions'!B12</f>
        <v>0</v>
      </c>
      <c r="E10" s="125">
        <f>'Revenue Assumptions'!B13</f>
        <v>0</v>
      </c>
      <c r="F10" s="125">
        <f>'Revenue Assumptions'!B14</f>
        <v>0</v>
      </c>
      <c r="G10" s="125">
        <f>'Revenue Assumptions'!B15</f>
        <v>0</v>
      </c>
      <c r="H10" s="125">
        <f>'Revenue Assumptions'!B16</f>
        <v>0</v>
      </c>
      <c r="I10" s="118" t="s">
        <v>124</v>
      </c>
    </row>
    <row r="11" spans="1:10" x14ac:dyDescent="0.3">
      <c r="A11" s="82" t="s">
        <v>122</v>
      </c>
      <c r="B11" s="72"/>
      <c r="C11" s="102"/>
      <c r="D11" s="102"/>
      <c r="E11" s="102"/>
      <c r="F11" s="102"/>
      <c r="G11" s="102"/>
      <c r="H11" s="102"/>
      <c r="I11" s="118" t="s">
        <v>123</v>
      </c>
    </row>
    <row r="12" spans="1:10" x14ac:dyDescent="0.3">
      <c r="A12" s="84" t="s">
        <v>51</v>
      </c>
      <c r="B12" s="34"/>
      <c r="C12" s="115">
        <f t="shared" ref="C12:H12" si="0">((C7*C9*C11)+(C8*C10*C11))</f>
        <v>0</v>
      </c>
      <c r="D12" s="115">
        <f t="shared" si="0"/>
        <v>0</v>
      </c>
      <c r="E12" s="115">
        <f t="shared" si="0"/>
        <v>0</v>
      </c>
      <c r="F12" s="115">
        <f t="shared" si="0"/>
        <v>0</v>
      </c>
      <c r="G12" s="115">
        <f t="shared" si="0"/>
        <v>0</v>
      </c>
      <c r="H12" s="115">
        <f t="shared" si="0"/>
        <v>0</v>
      </c>
      <c r="I12" s="118"/>
      <c r="J12" s="1" t="s">
        <v>7</v>
      </c>
    </row>
    <row r="13" spans="1:10" ht="14.4" x14ac:dyDescent="0.3">
      <c r="A13" s="16"/>
      <c r="B13" s="17"/>
      <c r="C13" s="17"/>
      <c r="D13" s="17"/>
      <c r="E13" s="17"/>
      <c r="F13" s="17"/>
      <c r="G13" s="17"/>
      <c r="H13" s="17"/>
      <c r="I13" s="118"/>
    </row>
    <row r="14" spans="1:10" ht="14.4" x14ac:dyDescent="0.3">
      <c r="A14" s="85" t="s">
        <v>150</v>
      </c>
      <c r="B14" s="17"/>
      <c r="C14" s="102"/>
      <c r="D14" s="102"/>
      <c r="E14" s="102"/>
      <c r="F14" s="102"/>
      <c r="G14" s="102"/>
      <c r="H14" s="102"/>
      <c r="I14" s="118" t="s">
        <v>54</v>
      </c>
    </row>
    <row r="15" spans="1:10" x14ac:dyDescent="0.3">
      <c r="A15" s="83" t="s">
        <v>6</v>
      </c>
      <c r="B15" s="74"/>
      <c r="C15" s="125">
        <f>'Revenue Assumptions'!B18</f>
        <v>0</v>
      </c>
      <c r="D15" s="125">
        <f>'Revenue Assumptions'!B19</f>
        <v>0</v>
      </c>
      <c r="E15" s="125">
        <f>'Revenue Assumptions'!B20</f>
        <v>0</v>
      </c>
      <c r="F15" s="125">
        <f>'Revenue Assumptions'!B21</f>
        <v>0</v>
      </c>
      <c r="G15" s="125">
        <f>'Revenue Assumptions'!B22</f>
        <v>0</v>
      </c>
      <c r="H15" s="125">
        <f>'Revenue Assumptions'!B23</f>
        <v>0</v>
      </c>
      <c r="I15" s="118" t="s">
        <v>124</v>
      </c>
    </row>
    <row r="16" spans="1:10" x14ac:dyDescent="0.3">
      <c r="A16" s="33" t="s">
        <v>0</v>
      </c>
      <c r="B16" s="34"/>
      <c r="C16" s="35">
        <f t="shared" ref="C16:H16" si="1">-(C14*C15)</f>
        <v>0</v>
      </c>
      <c r="D16" s="35">
        <f t="shared" si="1"/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118"/>
    </row>
    <row r="17" spans="1:9" x14ac:dyDescent="0.3">
      <c r="A17" s="19"/>
      <c r="B17" s="20"/>
      <c r="C17" s="21"/>
      <c r="D17" s="21"/>
      <c r="E17" s="21"/>
      <c r="F17" s="21"/>
      <c r="G17" s="21"/>
      <c r="H17" s="21"/>
      <c r="I17" s="118"/>
    </row>
    <row r="18" spans="1:9" ht="15.6" x14ac:dyDescent="0.3">
      <c r="A18" s="14" t="s">
        <v>8</v>
      </c>
      <c r="B18" s="15"/>
      <c r="C18" s="10" t="str">
        <f>$C$4</f>
        <v>Yr 1</v>
      </c>
      <c r="D18" s="10" t="str">
        <f>$D$4</f>
        <v>Yr 2</v>
      </c>
      <c r="E18" s="10" t="str">
        <f>$E$4</f>
        <v>Yr 3</v>
      </c>
      <c r="F18" s="10" t="str">
        <f>$F$4</f>
        <v>Yr 4</v>
      </c>
      <c r="G18" s="10" t="str">
        <f>$G$4</f>
        <v>Yr 5</v>
      </c>
      <c r="H18" s="10" t="str">
        <f>$H$4</f>
        <v>Yr 6</v>
      </c>
    </row>
    <row r="19" spans="1:9" x14ac:dyDescent="0.3">
      <c r="A19" s="83" t="s">
        <v>33</v>
      </c>
      <c r="B19" s="74"/>
      <c r="C19" s="75">
        <f>C7</f>
        <v>0</v>
      </c>
      <c r="D19" s="75">
        <f t="shared" ref="D19:H19" si="2">D7</f>
        <v>0</v>
      </c>
      <c r="E19" s="75">
        <f t="shared" si="2"/>
        <v>0</v>
      </c>
      <c r="F19" s="75">
        <f t="shared" si="2"/>
        <v>0</v>
      </c>
      <c r="G19" s="75">
        <f t="shared" si="2"/>
        <v>0</v>
      </c>
      <c r="H19" s="75">
        <f t="shared" si="2"/>
        <v>0</v>
      </c>
      <c r="I19" s="118" t="s">
        <v>125</v>
      </c>
    </row>
    <row r="20" spans="1:9" x14ac:dyDescent="0.3">
      <c r="A20" s="83" t="s">
        <v>34</v>
      </c>
      <c r="B20" s="74"/>
      <c r="C20" s="113">
        <f>C8</f>
        <v>0</v>
      </c>
      <c r="D20" s="75">
        <f t="shared" ref="D20:H20" si="3">D8</f>
        <v>0</v>
      </c>
      <c r="E20" s="75">
        <f t="shared" si="3"/>
        <v>0</v>
      </c>
      <c r="F20" s="75">
        <f t="shared" si="3"/>
        <v>0</v>
      </c>
      <c r="G20" s="75">
        <f t="shared" si="3"/>
        <v>0</v>
      </c>
      <c r="H20" s="75">
        <f t="shared" si="3"/>
        <v>0</v>
      </c>
      <c r="I20" s="118" t="s">
        <v>125</v>
      </c>
    </row>
    <row r="21" spans="1:9" ht="14.4" x14ac:dyDescent="0.3">
      <c r="A21" s="86" t="s">
        <v>35</v>
      </c>
      <c r="B21" s="79"/>
      <c r="C21" s="80">
        <f>'Revenue Assumptions'!B32</f>
        <v>0</v>
      </c>
      <c r="D21" s="80">
        <f>'Revenue Assumptions'!B33</f>
        <v>0</v>
      </c>
      <c r="E21" s="80">
        <f>'Revenue Assumptions'!B34</f>
        <v>0</v>
      </c>
      <c r="F21" s="80">
        <f>'Revenue Assumptions'!B35</f>
        <v>0</v>
      </c>
      <c r="G21" s="80">
        <f>'Revenue Assumptions'!B36</f>
        <v>0</v>
      </c>
      <c r="H21" s="80">
        <f>'Revenue Assumptions'!B37</f>
        <v>0</v>
      </c>
      <c r="I21" s="118" t="s">
        <v>124</v>
      </c>
    </row>
    <row r="22" spans="1:9" ht="14.4" x14ac:dyDescent="0.3">
      <c r="A22" s="86" t="s">
        <v>36</v>
      </c>
      <c r="B22" s="79"/>
      <c r="C22" s="80">
        <f>'Revenue Assumptions'!B39</f>
        <v>0</v>
      </c>
      <c r="D22" s="80">
        <f>'Revenue Assumptions'!B40</f>
        <v>0</v>
      </c>
      <c r="E22" s="80">
        <f>'Revenue Assumptions'!B41</f>
        <v>0</v>
      </c>
      <c r="F22" s="80">
        <f>'Revenue Assumptions'!B42</f>
        <v>0</v>
      </c>
      <c r="G22" s="80">
        <f>'Revenue Assumptions'!B43</f>
        <v>0</v>
      </c>
      <c r="H22" s="80">
        <f>'Revenue Assumptions'!B44</f>
        <v>0</v>
      </c>
      <c r="I22" s="118" t="s">
        <v>124</v>
      </c>
    </row>
    <row r="23" spans="1:9" x14ac:dyDescent="0.3">
      <c r="A23" s="82" t="s">
        <v>126</v>
      </c>
      <c r="B23" s="72"/>
      <c r="C23" s="102"/>
      <c r="D23" s="102"/>
      <c r="E23" s="102"/>
      <c r="F23" s="102"/>
      <c r="G23" s="102"/>
      <c r="H23" s="102"/>
      <c r="I23" s="118" t="s">
        <v>127</v>
      </c>
    </row>
    <row r="24" spans="1:9" x14ac:dyDescent="0.3">
      <c r="A24" s="84" t="s">
        <v>52</v>
      </c>
      <c r="B24" s="34"/>
      <c r="C24" s="115">
        <f>((C19*C21*C23)+(C20*C22*C23))</f>
        <v>0</v>
      </c>
      <c r="D24" s="115">
        <f t="shared" ref="D24:H24" si="4">((D19*D21*D23)+(D20*D22*D23))</f>
        <v>0</v>
      </c>
      <c r="E24" s="115">
        <f t="shared" si="4"/>
        <v>0</v>
      </c>
      <c r="F24" s="115">
        <f t="shared" si="4"/>
        <v>0</v>
      </c>
      <c r="G24" s="115">
        <f t="shared" si="4"/>
        <v>0</v>
      </c>
      <c r="H24" s="115">
        <f t="shared" si="4"/>
        <v>0</v>
      </c>
      <c r="I24" s="118"/>
    </row>
    <row r="25" spans="1:9" ht="14.4" x14ac:dyDescent="0.3">
      <c r="A25" s="16"/>
      <c r="B25" s="17"/>
      <c r="C25" s="18"/>
      <c r="D25" s="18"/>
      <c r="E25" s="18"/>
      <c r="F25" s="18"/>
      <c r="G25" s="18"/>
      <c r="H25" s="18"/>
      <c r="I25" s="118"/>
    </row>
    <row r="26" spans="1:9" ht="14.4" x14ac:dyDescent="0.3">
      <c r="A26" s="85" t="s">
        <v>53</v>
      </c>
      <c r="B26" s="17"/>
      <c r="C26" s="102"/>
      <c r="D26" s="102"/>
      <c r="E26" s="102"/>
      <c r="F26" s="102"/>
      <c r="G26" s="102"/>
      <c r="H26" s="102"/>
      <c r="I26" s="118" t="s">
        <v>54</v>
      </c>
    </row>
    <row r="27" spans="1:9" ht="14.4" x14ac:dyDescent="0.3">
      <c r="A27" s="86" t="s">
        <v>6</v>
      </c>
      <c r="B27" s="79"/>
      <c r="C27" s="80">
        <f>'Revenue Assumptions'!B18</f>
        <v>0</v>
      </c>
      <c r="D27" s="80">
        <f>'Revenue Assumptions'!B19</f>
        <v>0</v>
      </c>
      <c r="E27" s="80">
        <f>'Revenue Assumptions'!B20</f>
        <v>0</v>
      </c>
      <c r="F27" s="80">
        <f>'Revenue Assumptions'!B21</f>
        <v>0</v>
      </c>
      <c r="G27" s="80">
        <f>'Revenue Assumptions'!B22</f>
        <v>0</v>
      </c>
      <c r="H27" s="80">
        <f>'Revenue Assumptions'!B23</f>
        <v>0</v>
      </c>
      <c r="I27" s="118" t="s">
        <v>124</v>
      </c>
    </row>
    <row r="28" spans="1:9" x14ac:dyDescent="0.3">
      <c r="A28" s="84" t="s">
        <v>0</v>
      </c>
      <c r="B28" s="34"/>
      <c r="C28" s="35">
        <f t="shared" ref="C28:H28" si="5">-(C26*C27)</f>
        <v>0</v>
      </c>
      <c r="D28" s="35">
        <f t="shared" si="5"/>
        <v>0</v>
      </c>
      <c r="E28" s="35">
        <f t="shared" si="5"/>
        <v>0</v>
      </c>
      <c r="F28" s="35">
        <f t="shared" si="5"/>
        <v>0</v>
      </c>
      <c r="G28" s="35">
        <f t="shared" si="5"/>
        <v>0</v>
      </c>
      <c r="H28" s="35">
        <f t="shared" si="5"/>
        <v>0</v>
      </c>
      <c r="I28" s="127" t="s">
        <v>7</v>
      </c>
    </row>
    <row r="29" spans="1:9" x14ac:dyDescent="0.3">
      <c r="A29" s="8"/>
      <c r="B29" s="8"/>
      <c r="C29" s="13"/>
      <c r="D29" s="13"/>
      <c r="E29" s="71"/>
      <c r="F29" s="13"/>
      <c r="G29" s="13"/>
      <c r="H29" s="13"/>
      <c r="I29" s="118"/>
    </row>
    <row r="30" spans="1:9" ht="15.6" x14ac:dyDescent="0.3">
      <c r="A30" s="14" t="s">
        <v>164</v>
      </c>
      <c r="B30" s="8"/>
      <c r="C30" s="71"/>
      <c r="D30" s="71"/>
      <c r="F30" s="71"/>
      <c r="G30" s="71"/>
      <c r="H30" s="71"/>
      <c r="I30" s="118" t="s">
        <v>128</v>
      </c>
    </row>
    <row r="31" spans="1:9" x14ac:dyDescent="0.3">
      <c r="A31" s="48" t="s">
        <v>48</v>
      </c>
      <c r="B31" s="111" t="s">
        <v>49</v>
      </c>
      <c r="C31" s="71"/>
      <c r="D31" s="71"/>
      <c r="E31" s="71"/>
      <c r="F31" s="71"/>
      <c r="G31" s="71"/>
      <c r="H31" s="71"/>
      <c r="I31" s="119" t="s">
        <v>167</v>
      </c>
    </row>
    <row r="32" spans="1:9" x14ac:dyDescent="0.3">
      <c r="A32" s="48" t="s">
        <v>50</v>
      </c>
      <c r="B32" s="103"/>
      <c r="C32" s="71"/>
      <c r="D32" s="71"/>
      <c r="E32" s="71"/>
      <c r="F32" s="71"/>
      <c r="G32" s="71"/>
      <c r="H32" s="71"/>
      <c r="I32" s="119" t="s">
        <v>168</v>
      </c>
    </row>
    <row r="33" spans="1:9" x14ac:dyDescent="0.3">
      <c r="A33" s="74" t="s">
        <v>129</v>
      </c>
      <c r="B33" s="74"/>
      <c r="C33" s="113">
        <f>C35+C36</f>
        <v>0</v>
      </c>
      <c r="D33" s="75">
        <f t="shared" ref="D33:H33" si="6">D35+D36</f>
        <v>0</v>
      </c>
      <c r="E33" s="75">
        <f t="shared" si="6"/>
        <v>0</v>
      </c>
      <c r="F33" s="75">
        <f t="shared" si="6"/>
        <v>0</v>
      </c>
      <c r="G33" s="75">
        <f t="shared" si="6"/>
        <v>0</v>
      </c>
      <c r="H33" s="75">
        <f t="shared" si="6"/>
        <v>0</v>
      </c>
      <c r="I33" s="118" t="s">
        <v>7</v>
      </c>
    </row>
    <row r="34" spans="1:9" x14ac:dyDescent="0.3">
      <c r="A34" s="76" t="s">
        <v>133</v>
      </c>
      <c r="B34" s="74"/>
      <c r="C34" s="75"/>
      <c r="D34" s="75"/>
      <c r="E34" s="75"/>
      <c r="F34" s="75"/>
      <c r="G34" s="75"/>
      <c r="H34" s="75"/>
      <c r="I34" s="118"/>
    </row>
    <row r="35" spans="1:9" x14ac:dyDescent="0.3">
      <c r="A35" s="48" t="s">
        <v>57</v>
      </c>
      <c r="B35" s="8"/>
      <c r="C35" s="102"/>
      <c r="D35" s="102"/>
      <c r="E35" s="102"/>
      <c r="F35" s="102"/>
      <c r="G35" s="102"/>
      <c r="H35" s="102"/>
      <c r="I35" s="118" t="s">
        <v>131</v>
      </c>
    </row>
    <row r="36" spans="1:9" x14ac:dyDescent="0.3">
      <c r="A36" s="48" t="s">
        <v>58</v>
      </c>
      <c r="B36" s="8"/>
      <c r="C36" s="102"/>
      <c r="D36" s="102"/>
      <c r="E36" s="102"/>
      <c r="F36" s="102"/>
      <c r="G36" s="102"/>
      <c r="H36" s="102"/>
      <c r="I36" s="118" t="s">
        <v>132</v>
      </c>
    </row>
    <row r="37" spans="1:9" x14ac:dyDescent="0.3">
      <c r="A37" s="74" t="s">
        <v>130</v>
      </c>
      <c r="B37" s="74"/>
      <c r="C37" s="75">
        <f>SUM(C39+C40)</f>
        <v>0</v>
      </c>
      <c r="D37" s="75">
        <f t="shared" ref="D37:H37" si="7">SUM(D39+D40)</f>
        <v>0</v>
      </c>
      <c r="E37" s="112">
        <f>SUM(E39+E40)</f>
        <v>0</v>
      </c>
      <c r="F37" s="75">
        <f t="shared" si="7"/>
        <v>0</v>
      </c>
      <c r="G37" s="75">
        <f t="shared" si="7"/>
        <v>0</v>
      </c>
      <c r="H37" s="75">
        <f t="shared" si="7"/>
        <v>0</v>
      </c>
      <c r="I37" s="118" t="s">
        <v>7</v>
      </c>
    </row>
    <row r="38" spans="1:9" x14ac:dyDescent="0.3">
      <c r="A38" s="76" t="s">
        <v>134</v>
      </c>
      <c r="B38" s="74"/>
      <c r="C38" s="75"/>
      <c r="D38" s="75"/>
      <c r="E38" s="75"/>
      <c r="F38" s="75"/>
      <c r="G38" s="75"/>
      <c r="H38" s="75"/>
      <c r="I38" s="118"/>
    </row>
    <row r="39" spans="1:9" x14ac:dyDescent="0.3">
      <c r="A39" s="48" t="s">
        <v>57</v>
      </c>
      <c r="B39" s="8"/>
      <c r="C39" s="102"/>
      <c r="D39" s="102"/>
      <c r="E39" s="102"/>
      <c r="F39" s="102"/>
      <c r="G39" s="102"/>
      <c r="H39" s="102"/>
      <c r="I39" s="118" t="s">
        <v>131</v>
      </c>
    </row>
    <row r="40" spans="1:9" x14ac:dyDescent="0.3">
      <c r="A40" s="48" t="s">
        <v>58</v>
      </c>
      <c r="B40" s="8"/>
      <c r="C40" s="102"/>
      <c r="D40" s="102"/>
      <c r="E40" s="102"/>
      <c r="F40" s="102"/>
      <c r="G40" s="102"/>
      <c r="H40" s="102"/>
      <c r="I40" s="118" t="s">
        <v>132</v>
      </c>
    </row>
    <row r="41" spans="1:9" x14ac:dyDescent="0.3">
      <c r="A41" s="86" t="s">
        <v>45</v>
      </c>
      <c r="B41" s="77"/>
      <c r="C41" s="78">
        <f>(C33*18)+(C37*12)</f>
        <v>0</v>
      </c>
      <c r="D41" s="78">
        <f t="shared" ref="D41:H41" si="8">(D33*18)+(D37*12)</f>
        <v>0</v>
      </c>
      <c r="E41" s="78">
        <f>(E33*18)+(E37*12)</f>
        <v>0</v>
      </c>
      <c r="F41" s="78">
        <f t="shared" si="8"/>
        <v>0</v>
      </c>
      <c r="G41" s="78">
        <f t="shared" si="8"/>
        <v>0</v>
      </c>
      <c r="H41" s="78">
        <f t="shared" si="8"/>
        <v>0</v>
      </c>
      <c r="I41" s="116" t="s">
        <v>7</v>
      </c>
    </row>
    <row r="42" spans="1:9" x14ac:dyDescent="0.3">
      <c r="A42" s="86" t="s">
        <v>46</v>
      </c>
      <c r="B42" s="77"/>
      <c r="C42" s="78">
        <f t="shared" ref="C42:H42" si="9">IF($B31="Y",C33*5,0)</f>
        <v>0</v>
      </c>
      <c r="D42" s="78">
        <f t="shared" si="9"/>
        <v>0</v>
      </c>
      <c r="E42" s="78">
        <f t="shared" si="9"/>
        <v>0</v>
      </c>
      <c r="F42" s="78">
        <f t="shared" si="9"/>
        <v>0</v>
      </c>
      <c r="G42" s="78">
        <f t="shared" si="9"/>
        <v>0</v>
      </c>
      <c r="H42" s="78">
        <f t="shared" si="9"/>
        <v>0</v>
      </c>
      <c r="I42" s="116"/>
    </row>
    <row r="43" spans="1:9" x14ac:dyDescent="0.3">
      <c r="A43" s="84" t="s">
        <v>55</v>
      </c>
      <c r="B43" s="34"/>
      <c r="C43" s="35">
        <f>-(IFERROR(C12*C41/C11,0)+IFERROR(C24*C42/C23,0))</f>
        <v>0</v>
      </c>
      <c r="D43" s="35">
        <f t="shared" ref="C43:H43" si="10">-(IFERROR(D12*D41/D11,0)+IFERROR(D24*D42/D23,0))</f>
        <v>0</v>
      </c>
      <c r="E43" s="35">
        <f t="shared" si="10"/>
        <v>0</v>
      </c>
      <c r="F43" s="35">
        <f t="shared" si="10"/>
        <v>0</v>
      </c>
      <c r="G43" s="35">
        <f t="shared" si="10"/>
        <v>0</v>
      </c>
      <c r="H43" s="35">
        <f t="shared" si="10"/>
        <v>0</v>
      </c>
      <c r="I43" s="116"/>
    </row>
    <row r="44" spans="1:9" x14ac:dyDescent="0.3">
      <c r="A44" s="86" t="s">
        <v>47</v>
      </c>
      <c r="B44" s="77"/>
      <c r="C44" s="78">
        <f t="shared" ref="C44:H44" si="11">(C36*$B$32)+(C40*$B$32)</f>
        <v>0</v>
      </c>
      <c r="D44" s="78">
        <f t="shared" si="11"/>
        <v>0</v>
      </c>
      <c r="E44" s="78">
        <f t="shared" si="11"/>
        <v>0</v>
      </c>
      <c r="F44" s="78">
        <f t="shared" si="11"/>
        <v>0</v>
      </c>
      <c r="G44" s="78">
        <f t="shared" si="11"/>
        <v>0</v>
      </c>
      <c r="H44" s="78">
        <f t="shared" si="11"/>
        <v>0</v>
      </c>
      <c r="I44" s="116"/>
    </row>
    <row r="45" spans="1:9" x14ac:dyDescent="0.3">
      <c r="A45" s="84" t="s">
        <v>59</v>
      </c>
      <c r="B45" s="34"/>
      <c r="C45" s="35">
        <f t="shared" ref="C45:H45" si="12">C44*C9</f>
        <v>0</v>
      </c>
      <c r="D45" s="35">
        <f t="shared" si="12"/>
        <v>0</v>
      </c>
      <c r="E45" s="35">
        <f t="shared" si="12"/>
        <v>0</v>
      </c>
      <c r="F45" s="35">
        <f t="shared" si="12"/>
        <v>0</v>
      </c>
      <c r="G45" s="35">
        <f t="shared" si="12"/>
        <v>0</v>
      </c>
      <c r="H45" s="35">
        <f t="shared" si="12"/>
        <v>0</v>
      </c>
      <c r="I45" s="116"/>
    </row>
    <row r="46" spans="1:9" x14ac:dyDescent="0.3">
      <c r="A46" s="8"/>
      <c r="B46" s="8"/>
      <c r="C46" s="13"/>
      <c r="D46" s="13"/>
      <c r="E46" s="13"/>
      <c r="F46" s="13"/>
      <c r="G46" s="13"/>
      <c r="H46" s="13"/>
      <c r="I46" s="116"/>
    </row>
    <row r="47" spans="1:9" ht="15.6" x14ac:dyDescent="0.3">
      <c r="A47" s="14" t="s">
        <v>56</v>
      </c>
      <c r="B47" s="15"/>
      <c r="C47" s="10" t="str">
        <f>$C$4</f>
        <v>Yr 1</v>
      </c>
      <c r="D47" s="10" t="str">
        <f>$D$4</f>
        <v>Yr 2</v>
      </c>
      <c r="E47" s="10" t="str">
        <f>$E$4</f>
        <v>Yr 3</v>
      </c>
      <c r="F47" s="10" t="str">
        <f>$F$4</f>
        <v>Yr 4</v>
      </c>
      <c r="G47" s="10" t="str">
        <f>$G$4</f>
        <v>Yr 5</v>
      </c>
      <c r="H47" s="10" t="str">
        <f>$H$4</f>
        <v>Yr 6</v>
      </c>
      <c r="I47" s="116"/>
    </row>
    <row r="48" spans="1:9" s="8" customFormat="1" x14ac:dyDescent="0.3">
      <c r="A48" s="87" t="s">
        <v>140</v>
      </c>
      <c r="B48" s="20"/>
      <c r="C48" s="126"/>
      <c r="D48" s="126"/>
      <c r="E48" s="126"/>
      <c r="F48" s="126"/>
      <c r="G48" s="126"/>
      <c r="H48" s="126"/>
      <c r="I48" s="120" t="s">
        <v>149</v>
      </c>
    </row>
    <row r="49" spans="1:9" s="8" customFormat="1" x14ac:dyDescent="0.3">
      <c r="A49" s="85" t="s">
        <v>141</v>
      </c>
      <c r="B49" s="20"/>
      <c r="C49" s="126"/>
      <c r="D49" s="126"/>
      <c r="E49" s="126"/>
      <c r="F49" s="126"/>
      <c r="G49" s="126"/>
      <c r="H49" s="126"/>
      <c r="I49" s="120" t="s">
        <v>142</v>
      </c>
    </row>
    <row r="50" spans="1:9" s="8" customFormat="1" x14ac:dyDescent="0.3">
      <c r="A50" s="84" t="s">
        <v>40</v>
      </c>
      <c r="B50" s="34"/>
      <c r="C50" s="35">
        <f>-C48</f>
        <v>0</v>
      </c>
      <c r="D50" s="35">
        <f t="shared" ref="D50:G50" si="13">-D48</f>
        <v>0</v>
      </c>
      <c r="E50" s="35">
        <f t="shared" si="13"/>
        <v>0</v>
      </c>
      <c r="F50" s="35">
        <f t="shared" si="13"/>
        <v>0</v>
      </c>
      <c r="G50" s="35">
        <f t="shared" si="13"/>
        <v>0</v>
      </c>
      <c r="H50" s="35">
        <f t="shared" ref="H50" si="14">-H48</f>
        <v>0</v>
      </c>
      <c r="I50" s="120"/>
    </row>
    <row r="51" spans="1:9" s="8" customFormat="1" ht="11.25" customHeight="1" x14ac:dyDescent="0.3">
      <c r="A51" s="88"/>
      <c r="B51" s="20"/>
      <c r="C51" s="22"/>
      <c r="D51" s="22"/>
      <c r="E51" s="22"/>
      <c r="F51" s="22"/>
      <c r="G51" s="22"/>
      <c r="H51" s="22"/>
      <c r="I51" s="120"/>
    </row>
    <row r="52" spans="1:9" ht="15.6" x14ac:dyDescent="0.3">
      <c r="A52" s="47" t="s">
        <v>9</v>
      </c>
      <c r="B52" s="20"/>
      <c r="C52" s="126"/>
      <c r="D52" s="126"/>
      <c r="E52" s="126"/>
      <c r="F52" s="126"/>
      <c r="G52" s="126"/>
      <c r="H52" s="126"/>
      <c r="I52" s="118" t="s">
        <v>135</v>
      </c>
    </row>
    <row r="53" spans="1:9" x14ac:dyDescent="0.3">
      <c r="A53" s="84" t="s">
        <v>9</v>
      </c>
      <c r="B53" s="34"/>
      <c r="C53" s="35">
        <f t="shared" ref="C53:H53" si="15">C52*(C7+C8)</f>
        <v>0</v>
      </c>
      <c r="D53" s="35">
        <f t="shared" si="15"/>
        <v>0</v>
      </c>
      <c r="E53" s="35">
        <f t="shared" si="15"/>
        <v>0</v>
      </c>
      <c r="F53" s="35">
        <f t="shared" si="15"/>
        <v>0</v>
      </c>
      <c r="G53" s="35">
        <f t="shared" si="15"/>
        <v>0</v>
      </c>
      <c r="H53" s="35">
        <f t="shared" si="15"/>
        <v>0</v>
      </c>
      <c r="I53" s="118" t="s">
        <v>44</v>
      </c>
    </row>
    <row r="54" spans="1:9" ht="15.6" x14ac:dyDescent="0.3">
      <c r="A54" s="14"/>
      <c r="B54" s="20"/>
      <c r="C54" s="21"/>
      <c r="D54" s="21"/>
      <c r="E54" s="21"/>
      <c r="F54" s="21"/>
      <c r="G54" s="21"/>
      <c r="H54" s="21"/>
      <c r="I54" s="116"/>
    </row>
    <row r="55" spans="1:9" ht="16.2" thickBot="1" x14ac:dyDescent="0.35">
      <c r="A55" s="36" t="s">
        <v>1</v>
      </c>
      <c r="B55" s="37"/>
      <c r="C55" s="38">
        <f>(C12+C16+C50+C24+C28+C53+C43+C45)</f>
        <v>0</v>
      </c>
      <c r="D55" s="38">
        <f t="shared" ref="D55:H55" si="16">(D12+D16+D50+D24+D28+D53+D43+D45)</f>
        <v>0</v>
      </c>
      <c r="E55" s="38">
        <f t="shared" si="16"/>
        <v>0</v>
      </c>
      <c r="F55" s="38">
        <f t="shared" si="16"/>
        <v>0</v>
      </c>
      <c r="G55" s="38">
        <f t="shared" si="16"/>
        <v>0</v>
      </c>
      <c r="H55" s="38">
        <f t="shared" si="16"/>
        <v>0</v>
      </c>
      <c r="I55" s="116"/>
    </row>
    <row r="56" spans="1:9" ht="16.2" thickTop="1" x14ac:dyDescent="0.3">
      <c r="A56" s="9"/>
      <c r="B56" s="23"/>
      <c r="C56" s="24"/>
      <c r="D56" s="24"/>
      <c r="E56" s="24"/>
      <c r="F56" s="24"/>
      <c r="G56" s="24"/>
      <c r="H56" s="24"/>
      <c r="I56" s="116"/>
    </row>
    <row r="57" spans="1:9" ht="15.6" x14ac:dyDescent="0.3">
      <c r="A57" s="9" t="s">
        <v>10</v>
      </c>
      <c r="B57" s="23"/>
      <c r="C57" s="10" t="str">
        <f>$C$4</f>
        <v>Yr 1</v>
      </c>
      <c r="D57" s="10" t="str">
        <f>$D$4</f>
        <v>Yr 2</v>
      </c>
      <c r="E57" s="10" t="str">
        <f>$E$4</f>
        <v>Yr 3</v>
      </c>
      <c r="F57" s="10" t="str">
        <f>$F$4</f>
        <v>Yr 4</v>
      </c>
      <c r="G57" s="10" t="str">
        <f>$G$4</f>
        <v>Yr 5</v>
      </c>
      <c r="H57" s="10" t="str">
        <f>$H$4</f>
        <v>Yr 6</v>
      </c>
      <c r="I57" s="116"/>
    </row>
    <row r="58" spans="1:9" ht="12.75" customHeight="1" x14ac:dyDescent="0.3">
      <c r="A58" s="48" t="s">
        <v>139</v>
      </c>
      <c r="B58" s="8"/>
      <c r="C58" s="102"/>
      <c r="D58" s="102"/>
      <c r="E58" s="102"/>
      <c r="F58" s="102"/>
      <c r="G58" s="102"/>
      <c r="H58" s="102"/>
      <c r="I58" s="133" t="s">
        <v>7</v>
      </c>
    </row>
    <row r="59" spans="1:9" ht="12.75" customHeight="1" x14ac:dyDescent="0.3">
      <c r="A59" s="48" t="s">
        <v>137</v>
      </c>
      <c r="B59" s="8"/>
      <c r="C59" s="102"/>
      <c r="D59" s="102"/>
      <c r="E59" s="102"/>
      <c r="F59" s="102"/>
      <c r="G59" s="102"/>
      <c r="H59" s="102"/>
      <c r="I59" s="133"/>
    </row>
    <row r="60" spans="1:9" x14ac:dyDescent="0.3">
      <c r="A60" s="48" t="s">
        <v>138</v>
      </c>
      <c r="B60" s="8"/>
      <c r="C60" s="102"/>
      <c r="D60" s="102"/>
      <c r="E60" s="102"/>
      <c r="F60" s="102"/>
      <c r="G60" s="102"/>
      <c r="H60" s="102"/>
      <c r="I60" s="133"/>
    </row>
    <row r="61" spans="1:9" x14ac:dyDescent="0.3">
      <c r="A61" s="83" t="s">
        <v>11</v>
      </c>
      <c r="B61" s="74"/>
      <c r="C61" s="91">
        <f>SUM(C58:C60)</f>
        <v>0</v>
      </c>
      <c r="D61" s="91">
        <f t="shared" ref="D61:H61" si="17">SUM(D58:D60)</f>
        <v>0</v>
      </c>
      <c r="E61" s="91">
        <f t="shared" si="17"/>
        <v>0</v>
      </c>
      <c r="F61" s="91">
        <f t="shared" si="17"/>
        <v>0</v>
      </c>
      <c r="G61" s="91">
        <f t="shared" si="17"/>
        <v>0</v>
      </c>
      <c r="H61" s="91">
        <f t="shared" si="17"/>
        <v>0</v>
      </c>
      <c r="I61" s="116"/>
    </row>
    <row r="62" spans="1:9" x14ac:dyDescent="0.3">
      <c r="A62" s="48" t="s">
        <v>136</v>
      </c>
      <c r="B62" s="8"/>
      <c r="C62" s="104"/>
      <c r="D62" s="81">
        <f>C62*1.04</f>
        <v>0</v>
      </c>
      <c r="E62" s="81">
        <f>D62*1.04</f>
        <v>0</v>
      </c>
      <c r="F62" s="81">
        <f>E62*1.04</f>
        <v>0</v>
      </c>
      <c r="G62" s="81">
        <f>F62*1.04</f>
        <v>0</v>
      </c>
      <c r="H62" s="81">
        <f>G62*1.04</f>
        <v>0</v>
      </c>
      <c r="I62" s="118" t="s">
        <v>143</v>
      </c>
    </row>
    <row r="63" spans="1:9" x14ac:dyDescent="0.3">
      <c r="A63" s="89" t="s">
        <v>42</v>
      </c>
      <c r="B63" s="43"/>
      <c r="C63" s="45">
        <f>C61*1*(1+C62)</f>
        <v>0</v>
      </c>
      <c r="D63" s="45">
        <f t="shared" ref="D63:H63" si="18">D61*1*(1+D62)</f>
        <v>0</v>
      </c>
      <c r="E63" s="45">
        <f t="shared" si="18"/>
        <v>0</v>
      </c>
      <c r="F63" s="45">
        <f t="shared" si="18"/>
        <v>0</v>
      </c>
      <c r="G63" s="45">
        <f t="shared" si="18"/>
        <v>0</v>
      </c>
      <c r="H63" s="45">
        <f t="shared" si="18"/>
        <v>0</v>
      </c>
    </row>
    <row r="64" spans="1:9" x14ac:dyDescent="0.3">
      <c r="A64" s="8"/>
      <c r="B64" s="8"/>
      <c r="C64" s="12"/>
      <c r="D64" s="12"/>
      <c r="E64" s="12"/>
      <c r="F64" s="12"/>
      <c r="G64" s="12"/>
      <c r="H64" s="12"/>
    </row>
    <row r="65" spans="1:9" ht="27.6" x14ac:dyDescent="0.3">
      <c r="A65" s="28" t="s">
        <v>169</v>
      </c>
      <c r="B65" s="8"/>
      <c r="C65" s="102"/>
      <c r="D65" s="102"/>
      <c r="E65" s="102"/>
      <c r="F65" s="102"/>
      <c r="G65" s="102"/>
      <c r="H65" s="102"/>
      <c r="I65" s="97" t="s">
        <v>145</v>
      </c>
    </row>
    <row r="66" spans="1:9" x14ac:dyDescent="0.3">
      <c r="A66" s="48" t="s">
        <v>153</v>
      </c>
      <c r="B66" s="8"/>
      <c r="C66" s="102"/>
      <c r="D66" s="102"/>
      <c r="E66" s="102"/>
      <c r="F66" s="102"/>
      <c r="G66" s="102"/>
      <c r="H66" s="102"/>
    </row>
    <row r="67" spans="1:9" x14ac:dyDescent="0.3">
      <c r="A67" s="48" t="s">
        <v>152</v>
      </c>
      <c r="B67" s="8"/>
      <c r="C67" s="100">
        <f>C65*C66</f>
        <v>0</v>
      </c>
      <c r="D67" s="100">
        <f t="shared" ref="D67:H67" si="19">D65*D66</f>
        <v>0</v>
      </c>
      <c r="E67" s="100">
        <f t="shared" si="19"/>
        <v>0</v>
      </c>
      <c r="F67" s="100">
        <f t="shared" si="19"/>
        <v>0</v>
      </c>
      <c r="G67" s="100">
        <f t="shared" si="19"/>
        <v>0</v>
      </c>
      <c r="H67" s="100">
        <f t="shared" si="19"/>
        <v>0</v>
      </c>
    </row>
    <row r="68" spans="1:9" x14ac:dyDescent="0.3">
      <c r="A68" s="92" t="s">
        <v>12</v>
      </c>
      <c r="C68" s="104"/>
      <c r="D68" s="81">
        <f>C68*1.04</f>
        <v>0</v>
      </c>
      <c r="E68" s="81">
        <f>D68*1.04</f>
        <v>0</v>
      </c>
      <c r="F68" s="81">
        <f>E68*1.04</f>
        <v>0</v>
      </c>
      <c r="G68" s="81">
        <f>F68*1.04</f>
        <v>0</v>
      </c>
      <c r="H68" s="81">
        <f>G68*1.04</f>
        <v>0</v>
      </c>
      <c r="I68" s="118" t="s">
        <v>143</v>
      </c>
    </row>
    <row r="69" spans="1:9" x14ac:dyDescent="0.3">
      <c r="A69" s="89" t="s">
        <v>154</v>
      </c>
      <c r="B69" s="43"/>
      <c r="C69" s="45">
        <f>C67+C68</f>
        <v>0</v>
      </c>
      <c r="D69" s="45">
        <f t="shared" ref="D69:H69" si="20">D67+D68</f>
        <v>0</v>
      </c>
      <c r="E69" s="45">
        <f t="shared" si="20"/>
        <v>0</v>
      </c>
      <c r="F69" s="45">
        <f t="shared" si="20"/>
        <v>0</v>
      </c>
      <c r="G69" s="45">
        <f t="shared" si="20"/>
        <v>0</v>
      </c>
      <c r="H69" s="45">
        <f t="shared" si="20"/>
        <v>0</v>
      </c>
      <c r="I69" s="118"/>
    </row>
    <row r="70" spans="1:9" x14ac:dyDescent="0.3">
      <c r="A70" s="8"/>
      <c r="B70" s="8"/>
      <c r="C70" s="12"/>
      <c r="D70" s="12"/>
      <c r="E70" s="12"/>
      <c r="F70" s="12"/>
      <c r="G70" s="12"/>
      <c r="H70" s="12"/>
      <c r="I70" s="118"/>
    </row>
    <row r="71" spans="1:9" ht="15.6" x14ac:dyDescent="0.3">
      <c r="A71" s="9" t="s">
        <v>13</v>
      </c>
      <c r="B71" s="8"/>
      <c r="C71" s="10" t="str">
        <f>$C$4</f>
        <v>Yr 1</v>
      </c>
      <c r="D71" s="10" t="str">
        <f>$D$4</f>
        <v>Yr 2</v>
      </c>
      <c r="E71" s="10" t="str">
        <f>$E$4</f>
        <v>Yr 3</v>
      </c>
      <c r="F71" s="10" t="str">
        <f>$F$4</f>
        <v>Yr 4</v>
      </c>
      <c r="G71" s="10" t="str">
        <f>$G$4</f>
        <v>Yr 5</v>
      </c>
      <c r="H71" s="10" t="str">
        <f>$H$4</f>
        <v>Yr 6</v>
      </c>
      <c r="I71" s="118"/>
    </row>
    <row r="72" spans="1:9" ht="18.600000000000001" customHeight="1" x14ac:dyDescent="0.3">
      <c r="A72" s="27" t="s">
        <v>14</v>
      </c>
      <c r="B72" s="8"/>
      <c r="C72" s="102"/>
      <c r="D72" s="102"/>
      <c r="E72" s="102"/>
      <c r="F72" s="102"/>
      <c r="G72" s="102"/>
      <c r="H72" s="102"/>
      <c r="I72" s="134" t="s">
        <v>144</v>
      </c>
    </row>
    <row r="73" spans="1:9" x14ac:dyDescent="0.3">
      <c r="A73" s="27" t="s">
        <v>15</v>
      </c>
      <c r="B73" s="8"/>
      <c r="C73" s="102"/>
      <c r="D73" s="102"/>
      <c r="E73" s="102"/>
      <c r="F73" s="102"/>
      <c r="G73" s="102"/>
      <c r="H73" s="102"/>
      <c r="I73" s="134"/>
    </row>
    <row r="74" spans="1:9" x14ac:dyDescent="0.3">
      <c r="A74" s="27" t="s">
        <v>16</v>
      </c>
      <c r="B74" s="8"/>
      <c r="C74" s="102"/>
      <c r="D74" s="102"/>
      <c r="E74" s="102"/>
      <c r="F74" s="102"/>
      <c r="G74" s="102"/>
      <c r="H74" s="102"/>
      <c r="I74" s="134"/>
    </row>
    <row r="75" spans="1:9" x14ac:dyDescent="0.3">
      <c r="A75" s="27" t="s">
        <v>17</v>
      </c>
      <c r="B75" s="8"/>
      <c r="C75" s="102"/>
      <c r="D75" s="102"/>
      <c r="E75" s="102"/>
      <c r="F75" s="102"/>
      <c r="G75" s="102"/>
      <c r="H75" s="102"/>
      <c r="I75" s="134"/>
    </row>
    <row r="76" spans="1:9" x14ac:dyDescent="0.3">
      <c r="A76" s="27" t="s">
        <v>18</v>
      </c>
      <c r="B76" s="8"/>
      <c r="C76" s="102"/>
      <c r="D76" s="102"/>
      <c r="E76" s="102"/>
      <c r="F76" s="102"/>
      <c r="G76" s="102"/>
      <c r="H76" s="102"/>
      <c r="I76" s="134"/>
    </row>
    <row r="77" spans="1:9" x14ac:dyDescent="0.3">
      <c r="A77" s="27" t="s">
        <v>19</v>
      </c>
      <c r="B77" s="8"/>
      <c r="C77" s="102"/>
      <c r="D77" s="102"/>
      <c r="E77" s="102"/>
      <c r="F77" s="102"/>
      <c r="G77" s="102"/>
      <c r="H77" s="102"/>
      <c r="I77" s="134"/>
    </row>
    <row r="78" spans="1:9" x14ac:dyDescent="0.3">
      <c r="A78" s="27" t="s">
        <v>20</v>
      </c>
      <c r="B78" s="8"/>
      <c r="C78" s="102"/>
      <c r="D78" s="102"/>
      <c r="E78" s="102"/>
      <c r="F78" s="102"/>
      <c r="G78" s="102"/>
      <c r="H78" s="102"/>
      <c r="I78" s="134"/>
    </row>
    <row r="79" spans="1:9" x14ac:dyDescent="0.3">
      <c r="A79" s="27" t="s">
        <v>21</v>
      </c>
      <c r="B79" s="8"/>
      <c r="C79" s="102"/>
      <c r="D79" s="102"/>
      <c r="E79" s="102"/>
      <c r="F79" s="102"/>
      <c r="G79" s="102"/>
      <c r="H79" s="102"/>
      <c r="I79" s="134"/>
    </row>
    <row r="80" spans="1:9" x14ac:dyDescent="0.3">
      <c r="A80" s="27" t="s">
        <v>22</v>
      </c>
      <c r="B80" s="8"/>
      <c r="C80" s="102"/>
      <c r="D80" s="102"/>
      <c r="E80" s="102"/>
      <c r="F80" s="102"/>
      <c r="G80" s="102"/>
      <c r="H80" s="102"/>
      <c r="I80" s="134"/>
    </row>
    <row r="81" spans="1:9" x14ac:dyDescent="0.3">
      <c r="A81" s="27" t="s">
        <v>23</v>
      </c>
      <c r="B81" s="8"/>
      <c r="C81" s="102"/>
      <c r="D81" s="102"/>
      <c r="E81" s="102"/>
      <c r="F81" s="102"/>
      <c r="G81" s="102"/>
      <c r="H81" s="102"/>
      <c r="I81" s="134"/>
    </row>
    <row r="82" spans="1:9" x14ac:dyDescent="0.3">
      <c r="A82" s="27" t="s">
        <v>24</v>
      </c>
      <c r="B82" s="8"/>
      <c r="C82" s="102"/>
      <c r="D82" s="102"/>
      <c r="E82" s="102"/>
      <c r="F82" s="102"/>
      <c r="G82" s="102"/>
      <c r="H82" s="102"/>
      <c r="I82" s="134"/>
    </row>
    <row r="83" spans="1:9" x14ac:dyDescent="0.3">
      <c r="A83" s="27" t="s">
        <v>25</v>
      </c>
      <c r="B83" s="8"/>
      <c r="C83" s="102"/>
      <c r="D83" s="102"/>
      <c r="E83" s="102"/>
      <c r="F83" s="102"/>
      <c r="G83" s="102"/>
      <c r="H83" s="102"/>
      <c r="I83" s="134"/>
    </row>
    <row r="84" spans="1:9" x14ac:dyDescent="0.3">
      <c r="A84" s="27" t="s">
        <v>26</v>
      </c>
      <c r="B84" s="8"/>
      <c r="C84" s="102"/>
      <c r="D84" s="102"/>
      <c r="E84" s="102"/>
      <c r="F84" s="102"/>
      <c r="G84" s="102"/>
      <c r="H84" s="102"/>
      <c r="I84" s="134"/>
    </row>
    <row r="85" spans="1:9" x14ac:dyDescent="0.3">
      <c r="A85" s="27" t="s">
        <v>27</v>
      </c>
      <c r="B85" s="8"/>
      <c r="C85" s="102"/>
      <c r="D85" s="102"/>
      <c r="E85" s="102"/>
      <c r="F85" s="102"/>
      <c r="G85" s="102"/>
      <c r="H85" s="102"/>
      <c r="I85" s="134"/>
    </row>
    <row r="86" spans="1:9" x14ac:dyDescent="0.3">
      <c r="A86" s="28" t="s">
        <v>28</v>
      </c>
      <c r="B86" s="8"/>
      <c r="C86" s="102"/>
      <c r="D86" s="102"/>
      <c r="E86" s="102"/>
      <c r="F86" s="102"/>
      <c r="G86" s="102"/>
      <c r="H86" s="102"/>
      <c r="I86" s="134"/>
    </row>
    <row r="87" spans="1:9" x14ac:dyDescent="0.3">
      <c r="A87" s="28" t="s">
        <v>29</v>
      </c>
      <c r="B87" s="8"/>
      <c r="C87" s="102"/>
      <c r="D87" s="102"/>
      <c r="E87" s="102"/>
      <c r="F87" s="102"/>
      <c r="G87" s="102"/>
      <c r="H87" s="102"/>
      <c r="I87" s="134"/>
    </row>
    <row r="88" spans="1:9" ht="15.6" x14ac:dyDescent="0.3">
      <c r="A88" s="42" t="s">
        <v>30</v>
      </c>
      <c r="B88" s="43"/>
      <c r="C88" s="44">
        <f>SUM(C72:C87)</f>
        <v>0</v>
      </c>
      <c r="D88" s="44">
        <f t="shared" ref="D88:H88" si="21">SUM(D72:D87)</f>
        <v>0</v>
      </c>
      <c r="E88" s="44">
        <f t="shared" si="21"/>
        <v>0</v>
      </c>
      <c r="F88" s="44">
        <f t="shared" si="21"/>
        <v>0</v>
      </c>
      <c r="G88" s="44">
        <f t="shared" si="21"/>
        <v>0</v>
      </c>
      <c r="H88" s="44">
        <f t="shared" si="21"/>
        <v>0</v>
      </c>
      <c r="I88" s="98"/>
    </row>
    <row r="89" spans="1:9" x14ac:dyDescent="0.3">
      <c r="A89" s="8"/>
      <c r="B89" s="8"/>
      <c r="C89" s="12"/>
      <c r="D89" s="12"/>
      <c r="E89" s="12"/>
      <c r="F89" s="12"/>
      <c r="G89" s="12"/>
      <c r="H89" s="12"/>
      <c r="I89" s="6"/>
    </row>
    <row r="90" spans="1:9" x14ac:dyDescent="0.3">
      <c r="A90" s="8"/>
      <c r="B90" s="8"/>
      <c r="C90" s="12"/>
      <c r="D90" s="12"/>
      <c r="E90" s="12"/>
      <c r="F90" s="12"/>
      <c r="G90" s="12"/>
      <c r="H90" s="12"/>
      <c r="I90" s="6"/>
    </row>
    <row r="91" spans="1:9" ht="16.2" thickBot="1" x14ac:dyDescent="0.35">
      <c r="A91" s="39" t="s">
        <v>31</v>
      </c>
      <c r="B91" s="40"/>
      <c r="C91" s="41">
        <f t="shared" ref="C91:H91" si="22">C63+C69+C88</f>
        <v>0</v>
      </c>
      <c r="D91" s="41">
        <f t="shared" si="22"/>
        <v>0</v>
      </c>
      <c r="E91" s="41">
        <f t="shared" si="22"/>
        <v>0</v>
      </c>
      <c r="F91" s="41">
        <f t="shared" si="22"/>
        <v>0</v>
      </c>
      <c r="G91" s="41">
        <f t="shared" si="22"/>
        <v>0</v>
      </c>
      <c r="H91" s="41">
        <f t="shared" si="22"/>
        <v>0</v>
      </c>
      <c r="I91" s="6"/>
    </row>
    <row r="92" spans="1:9" ht="14.4" thickTop="1" x14ac:dyDescent="0.3">
      <c r="A92" s="8"/>
      <c r="B92" s="8"/>
      <c r="C92" s="13"/>
      <c r="D92" s="13"/>
      <c r="E92" s="13"/>
      <c r="F92" s="13"/>
      <c r="G92" s="13"/>
      <c r="H92" s="13"/>
      <c r="I92" s="6"/>
    </row>
    <row r="93" spans="1:9" ht="15.6" x14ac:dyDescent="0.3">
      <c r="A93" s="9" t="s">
        <v>148</v>
      </c>
      <c r="B93" s="23"/>
      <c r="C93" s="10" t="str">
        <f>$C$4</f>
        <v>Yr 1</v>
      </c>
      <c r="D93" s="10" t="str">
        <f>$D$4</f>
        <v>Yr 2</v>
      </c>
      <c r="E93" s="10" t="str">
        <f>$E$4</f>
        <v>Yr 3</v>
      </c>
      <c r="F93" s="10" t="str">
        <f>$F$4</f>
        <v>Yr 4</v>
      </c>
      <c r="G93" s="10" t="str">
        <f>$G$4</f>
        <v>Yr 5</v>
      </c>
      <c r="H93" s="10" t="str">
        <f>$G$4</f>
        <v>Yr 5</v>
      </c>
      <c r="I93" s="6"/>
    </row>
    <row r="94" spans="1:9" x14ac:dyDescent="0.3">
      <c r="A94" s="48" t="s">
        <v>39</v>
      </c>
      <c r="B94" s="8"/>
      <c r="C94" s="102"/>
      <c r="D94" s="102"/>
      <c r="E94" s="102"/>
      <c r="F94" s="102"/>
      <c r="G94" s="102"/>
      <c r="H94" s="102"/>
      <c r="I94" s="121" t="s">
        <v>165</v>
      </c>
    </row>
    <row r="95" spans="1:9" x14ac:dyDescent="0.3">
      <c r="A95" s="93" t="s">
        <v>2</v>
      </c>
      <c r="B95" s="94"/>
      <c r="C95" s="105"/>
      <c r="D95" s="101">
        <f>C95*1.04</f>
        <v>0</v>
      </c>
      <c r="E95" s="101">
        <f>D95*1.04</f>
        <v>0</v>
      </c>
      <c r="F95" s="101">
        <f>E95*1.04</f>
        <v>0</v>
      </c>
      <c r="G95" s="101">
        <f>F95*1.04</f>
        <v>0</v>
      </c>
      <c r="H95" s="101">
        <f>G95*1.04</f>
        <v>0</v>
      </c>
      <c r="I95" s="98" t="s">
        <v>146</v>
      </c>
    </row>
    <row r="96" spans="1:9" x14ac:dyDescent="0.3">
      <c r="A96" s="89" t="s">
        <v>43</v>
      </c>
      <c r="B96" s="43"/>
      <c r="C96" s="46">
        <f>C94*C95</f>
        <v>0</v>
      </c>
      <c r="D96" s="46">
        <f>D94*D95</f>
        <v>0</v>
      </c>
      <c r="E96" s="46">
        <f t="shared" ref="E96:H96" si="23">E94*E95</f>
        <v>0</v>
      </c>
      <c r="F96" s="46">
        <f t="shared" si="23"/>
        <v>0</v>
      </c>
      <c r="G96" s="46">
        <f t="shared" si="23"/>
        <v>0</v>
      </c>
      <c r="H96" s="46">
        <f t="shared" si="23"/>
        <v>0</v>
      </c>
      <c r="I96" s="6"/>
    </row>
    <row r="97" spans="1:9" ht="14.4" x14ac:dyDescent="0.3">
      <c r="A97" s="29"/>
      <c r="B97" s="29"/>
      <c r="C97" s="30"/>
      <c r="D97" s="30"/>
      <c r="E97" s="30"/>
      <c r="F97" s="30"/>
      <c r="G97" s="30"/>
      <c r="H97" s="30"/>
    </row>
    <row r="98" spans="1:9" ht="30" customHeight="1" x14ac:dyDescent="0.3">
      <c r="A98" s="49" t="s">
        <v>147</v>
      </c>
      <c r="B98" s="31" t="s">
        <v>3</v>
      </c>
      <c r="C98" s="10" t="str">
        <f>$C$4</f>
        <v>Yr 1</v>
      </c>
      <c r="D98" s="10" t="str">
        <f>$D$4</f>
        <v>Yr 2</v>
      </c>
      <c r="E98" s="10" t="str">
        <f>$E$4</f>
        <v>Yr 3</v>
      </c>
      <c r="F98" s="10" t="str">
        <f>$F$4</f>
        <v>Yr 4</v>
      </c>
      <c r="G98" s="10" t="str">
        <f>$G$4</f>
        <v>Yr 5</v>
      </c>
      <c r="H98" s="10" t="str">
        <f>$G$4</f>
        <v>Yr 5</v>
      </c>
      <c r="I98" s="6"/>
    </row>
    <row r="99" spans="1:9" x14ac:dyDescent="0.3">
      <c r="A99" s="89" t="s">
        <v>151</v>
      </c>
      <c r="B99" s="105"/>
      <c r="C99" s="45">
        <f>C91*$B$99</f>
        <v>0</v>
      </c>
      <c r="D99" s="45">
        <f>D91*$B$99</f>
        <v>0</v>
      </c>
      <c r="E99" s="45">
        <f t="shared" ref="E99:H99" si="24">E91*$B$99</f>
        <v>0</v>
      </c>
      <c r="F99" s="45">
        <f t="shared" si="24"/>
        <v>0</v>
      </c>
      <c r="G99" s="45">
        <f t="shared" si="24"/>
        <v>0</v>
      </c>
      <c r="H99" s="45">
        <f t="shared" si="24"/>
        <v>0</v>
      </c>
      <c r="I99" s="98" t="s">
        <v>146</v>
      </c>
    </row>
    <row r="100" spans="1:9" customFormat="1" ht="14.4" x14ac:dyDescent="0.3">
      <c r="A100" s="17"/>
      <c r="B100" s="17"/>
      <c r="C100" s="17"/>
      <c r="D100" s="17"/>
      <c r="E100" s="17"/>
      <c r="F100" s="17"/>
      <c r="G100" s="17"/>
      <c r="H100" s="17"/>
      <c r="I100" s="99"/>
    </row>
    <row r="101" spans="1:9" x14ac:dyDescent="0.3">
      <c r="A101" s="8" t="s">
        <v>61</v>
      </c>
      <c r="B101" s="8"/>
      <c r="C101" s="25"/>
      <c r="D101" s="25"/>
      <c r="E101" s="25"/>
      <c r="F101" s="25"/>
      <c r="G101" s="25"/>
      <c r="H101" s="25"/>
    </row>
    <row r="102" spans="1:9" x14ac:dyDescent="0.3">
      <c r="A102" s="76" t="s">
        <v>62</v>
      </c>
      <c r="B102" s="95"/>
      <c r="C102" s="96">
        <f>C101*C$65</f>
        <v>0</v>
      </c>
      <c r="D102" s="96">
        <f t="shared" ref="D102:H102" si="25">D101*D$65</f>
        <v>0</v>
      </c>
      <c r="E102" s="96">
        <f t="shared" si="25"/>
        <v>0</v>
      </c>
      <c r="F102" s="96">
        <f t="shared" si="25"/>
        <v>0</v>
      </c>
      <c r="G102" s="96">
        <f t="shared" si="25"/>
        <v>0</v>
      </c>
      <c r="H102" s="96">
        <f t="shared" si="25"/>
        <v>0</v>
      </c>
      <c r="I102" s="98" t="s">
        <v>146</v>
      </c>
    </row>
    <row r="103" spans="1:9" x14ac:dyDescent="0.3">
      <c r="A103" s="50" t="s">
        <v>63</v>
      </c>
      <c r="B103" s="105"/>
      <c r="C103" s="45">
        <f>C102*$B$103</f>
        <v>0</v>
      </c>
      <c r="D103" s="45">
        <f t="shared" ref="D103:G103" si="26">D102*$B$99</f>
        <v>0</v>
      </c>
      <c r="E103" s="45">
        <f t="shared" si="26"/>
        <v>0</v>
      </c>
      <c r="F103" s="45">
        <f t="shared" si="26"/>
        <v>0</v>
      </c>
      <c r="G103" s="45">
        <f t="shared" si="26"/>
        <v>0</v>
      </c>
      <c r="H103" s="45">
        <f t="shared" ref="H103" si="27">H102*$B$99</f>
        <v>0</v>
      </c>
      <c r="I103" s="6"/>
    </row>
    <row r="104" spans="1:9" x14ac:dyDescent="0.3">
      <c r="A104" s="8"/>
      <c r="B104" s="8"/>
      <c r="C104" s="13"/>
      <c r="D104" s="13"/>
      <c r="E104" s="13"/>
      <c r="F104" s="13"/>
      <c r="G104" s="13"/>
      <c r="H104" s="13"/>
      <c r="I104" s="6"/>
    </row>
    <row r="105" spans="1:9" x14ac:dyDescent="0.3">
      <c r="A105" s="8" t="s">
        <v>60</v>
      </c>
      <c r="B105" s="8"/>
      <c r="C105" s="25"/>
      <c r="D105" s="25"/>
      <c r="E105" s="25"/>
      <c r="F105" s="25"/>
      <c r="G105" s="25"/>
      <c r="H105" s="25"/>
      <c r="I105" s="6"/>
    </row>
    <row r="106" spans="1:9" x14ac:dyDescent="0.3">
      <c r="A106" s="76" t="s">
        <v>65</v>
      </c>
      <c r="B106" s="76"/>
      <c r="C106" s="96">
        <f>C105*C$65</f>
        <v>0</v>
      </c>
      <c r="D106" s="96">
        <f t="shared" ref="D106:G106" si="28">D105*D$65</f>
        <v>0</v>
      </c>
      <c r="E106" s="96">
        <f t="shared" si="28"/>
        <v>0</v>
      </c>
      <c r="F106" s="96">
        <f t="shared" si="28"/>
        <v>0</v>
      </c>
      <c r="G106" s="96">
        <f t="shared" si="28"/>
        <v>0</v>
      </c>
      <c r="H106" s="96">
        <f t="shared" ref="H106" si="29">H105*H$65</f>
        <v>0</v>
      </c>
      <c r="I106" s="98" t="s">
        <v>146</v>
      </c>
    </row>
    <row r="107" spans="1:9" x14ac:dyDescent="0.3">
      <c r="A107" s="89" t="s">
        <v>64</v>
      </c>
      <c r="B107" s="105"/>
      <c r="C107" s="45">
        <f>C106*$B$107</f>
        <v>0</v>
      </c>
      <c r="D107" s="45">
        <f t="shared" ref="D107:G107" si="30">D106*$B$107</f>
        <v>0</v>
      </c>
      <c r="E107" s="45">
        <f t="shared" si="30"/>
        <v>0</v>
      </c>
      <c r="F107" s="45">
        <f t="shared" si="30"/>
        <v>0</v>
      </c>
      <c r="G107" s="45">
        <f t="shared" si="30"/>
        <v>0</v>
      </c>
      <c r="H107" s="45">
        <f t="shared" ref="H107" si="31">H106*$B$107</f>
        <v>0</v>
      </c>
    </row>
    <row r="108" spans="1:9" x14ac:dyDescent="0.3">
      <c r="A108" s="8"/>
      <c r="B108" s="8"/>
      <c r="C108" s="12"/>
      <c r="D108" s="12"/>
      <c r="E108" s="12"/>
      <c r="F108" s="12"/>
      <c r="G108" s="12"/>
      <c r="H108" s="12"/>
    </row>
    <row r="109" spans="1:9" x14ac:dyDescent="0.3">
      <c r="A109" s="90"/>
      <c r="B109" s="8"/>
      <c r="C109" s="26"/>
      <c r="D109" s="26"/>
      <c r="E109" s="26"/>
      <c r="F109" s="26"/>
      <c r="G109" s="26"/>
      <c r="H109" s="26"/>
      <c r="I109" s="6"/>
    </row>
    <row r="110" spans="1:9" ht="16.2" thickBot="1" x14ac:dyDescent="0.35">
      <c r="A110" s="39" t="s">
        <v>32</v>
      </c>
      <c r="B110" s="40"/>
      <c r="C110" s="41">
        <f>C96+C99+C103+C107</f>
        <v>0</v>
      </c>
      <c r="D110" s="41">
        <f t="shared" ref="D110:H110" si="32">D96+D99+D103+D107</f>
        <v>0</v>
      </c>
      <c r="E110" s="41">
        <f t="shared" si="32"/>
        <v>0</v>
      </c>
      <c r="F110" s="41">
        <f t="shared" si="32"/>
        <v>0</v>
      </c>
      <c r="G110" s="41">
        <f t="shared" si="32"/>
        <v>0</v>
      </c>
      <c r="H110" s="41">
        <f t="shared" si="32"/>
        <v>0</v>
      </c>
      <c r="I110" s="6"/>
    </row>
    <row r="111" spans="1:9" ht="14.4" thickTop="1" x14ac:dyDescent="0.3">
      <c r="A111" s="8"/>
      <c r="B111" s="8"/>
      <c r="C111" s="12"/>
      <c r="D111" s="12"/>
      <c r="E111" s="12"/>
      <c r="F111" s="12"/>
      <c r="G111" s="12"/>
      <c r="H111" s="12"/>
      <c r="I111" s="6"/>
    </row>
    <row r="112" spans="1:9" ht="16.2" thickBot="1" x14ac:dyDescent="0.35">
      <c r="A112" s="39" t="s">
        <v>4</v>
      </c>
      <c r="B112" s="40"/>
      <c r="C112" s="41">
        <f>+C91+C110</f>
        <v>0</v>
      </c>
      <c r="D112" s="41">
        <f t="shared" ref="D112:H112" si="33">+D91+D110</f>
        <v>0</v>
      </c>
      <c r="E112" s="41">
        <f t="shared" si="33"/>
        <v>0</v>
      </c>
      <c r="F112" s="41">
        <f t="shared" si="33"/>
        <v>0</v>
      </c>
      <c r="G112" s="41">
        <f t="shared" si="33"/>
        <v>0</v>
      </c>
      <c r="H112" s="41">
        <f t="shared" si="33"/>
        <v>0</v>
      </c>
      <c r="I112" s="6"/>
    </row>
    <row r="113" spans="1:9" ht="15" thickTop="1" thickBot="1" x14ac:dyDescent="0.35">
      <c r="C113" s="3"/>
      <c r="D113" s="3"/>
      <c r="E113" s="3"/>
      <c r="F113" s="3"/>
      <c r="G113" s="3"/>
      <c r="H113" s="3"/>
      <c r="I113" s="6"/>
    </row>
    <row r="114" spans="1:9" ht="16.2" thickBot="1" x14ac:dyDescent="0.35">
      <c r="A114" s="106" t="s">
        <v>5</v>
      </c>
      <c r="B114" s="107"/>
      <c r="C114" s="108">
        <f>C55-C112</f>
        <v>0</v>
      </c>
      <c r="D114" s="108">
        <f t="shared" ref="D114:H114" si="34">D55-D112</f>
        <v>0</v>
      </c>
      <c r="E114" s="108">
        <f t="shared" si="34"/>
        <v>0</v>
      </c>
      <c r="F114" s="108">
        <f t="shared" si="34"/>
        <v>0</v>
      </c>
      <c r="G114" s="108">
        <f t="shared" si="34"/>
        <v>0</v>
      </c>
      <c r="H114" s="108">
        <f t="shared" si="34"/>
        <v>0</v>
      </c>
      <c r="I114" s="6"/>
    </row>
    <row r="116" spans="1:9" x14ac:dyDescent="0.3">
      <c r="C116" s="1"/>
      <c r="D116" s="1"/>
      <c r="E116" s="1"/>
      <c r="F116" s="1"/>
      <c r="G116" s="1"/>
      <c r="H116" s="1"/>
      <c r="I116" s="6"/>
    </row>
    <row r="117" spans="1:9" x14ac:dyDescent="0.3">
      <c r="C117" s="1"/>
      <c r="D117" s="1"/>
      <c r="E117" s="1"/>
      <c r="F117" s="1"/>
      <c r="G117" s="1"/>
      <c r="H117" s="1"/>
      <c r="I117" s="6"/>
    </row>
    <row r="118" spans="1:9" x14ac:dyDescent="0.3">
      <c r="C118" s="1"/>
      <c r="D118" s="1"/>
      <c r="E118" s="1"/>
      <c r="F118" s="1"/>
      <c r="G118" s="1"/>
      <c r="H118" s="1"/>
      <c r="I118" s="6"/>
    </row>
    <row r="119" spans="1:9" x14ac:dyDescent="0.3">
      <c r="C119" s="1"/>
      <c r="D119" s="1"/>
      <c r="E119" s="1"/>
      <c r="F119" s="1"/>
      <c r="G119" s="1"/>
      <c r="H119" s="1"/>
      <c r="I119" s="6"/>
    </row>
    <row r="120" spans="1:9" x14ac:dyDescent="0.3">
      <c r="C120" s="1"/>
      <c r="D120" s="1"/>
      <c r="E120" s="1"/>
      <c r="F120" s="1"/>
      <c r="G120" s="1"/>
      <c r="H120" s="1"/>
      <c r="I120" s="6"/>
    </row>
    <row r="121" spans="1:9" x14ac:dyDescent="0.3">
      <c r="C121" s="1"/>
      <c r="D121" s="1"/>
      <c r="E121" s="1"/>
      <c r="F121" s="1"/>
      <c r="G121" s="1"/>
      <c r="H121" s="1"/>
      <c r="I121" s="6"/>
    </row>
    <row r="122" spans="1:9" x14ac:dyDescent="0.3">
      <c r="C122" s="1"/>
      <c r="D122" s="1"/>
      <c r="E122" s="1"/>
      <c r="F122" s="1"/>
      <c r="G122" s="1"/>
      <c r="H122" s="1"/>
      <c r="I122" s="6"/>
    </row>
    <row r="123" spans="1:9" x14ac:dyDescent="0.3">
      <c r="C123" s="1"/>
      <c r="D123" s="1"/>
      <c r="E123" s="1"/>
      <c r="F123" s="1"/>
      <c r="G123" s="1"/>
      <c r="H123" s="1"/>
      <c r="I123" s="6"/>
    </row>
    <row r="124" spans="1:9" x14ac:dyDescent="0.3">
      <c r="C124" s="1"/>
      <c r="D124" s="1"/>
      <c r="E124" s="1"/>
      <c r="F124" s="1"/>
      <c r="G124" s="1"/>
      <c r="H124" s="1"/>
      <c r="I124" s="6"/>
    </row>
    <row r="129" spans="3:9" x14ac:dyDescent="0.3">
      <c r="C129" s="1"/>
      <c r="D129" s="1"/>
      <c r="E129" s="1"/>
      <c r="F129" s="1"/>
      <c r="G129" s="1"/>
      <c r="H129" s="1"/>
      <c r="I129" s="4"/>
    </row>
  </sheetData>
  <sheetProtection selectLockedCells="1"/>
  <customSheetViews>
    <customSheetView guid="{D22E20CB-EB73-FF42-8678-670A64B10C63}" scale="125" showPageBreaks="1">
      <pane ySplit="2.04" topLeftCell="A73" activePane="bottomLeft" state="frozenSplit"/>
      <selection pane="bottomLeft" activeCell="E49" sqref="E49:G49"/>
      <pageMargins left="0.7" right="0.7" top="0.75" bottom="0.75" header="0.3" footer="0.3"/>
      <pageSetup orientation="portrait"/>
    </customSheetView>
    <customSheetView guid="{C0BA70DB-C1F6-4846-8EEF-BDF6F30A30F9}" scale="110">
      <pane ySplit="1" topLeftCell="A2" activePane="bottomLeft" state="frozenSplit"/>
      <selection pane="bottomLeft" activeCell="I47" sqref="I47"/>
      <pageMargins left="0.7" right="0.7" top="0.75" bottom="0.75" header="0.3" footer="0.3"/>
      <pageSetup orientation="portrait"/>
    </customSheetView>
    <customSheetView guid="{756850B3-547D-4968-83AA-CA82F1E7E9D9}" scale="110">
      <pane ySplit="3" topLeftCell="A31" activePane="bottomLeft" state="frozenSplit"/>
      <selection pane="bottomLeft" activeCell="A53" sqref="A53:XFD65"/>
      <pageMargins left="0.7" right="0.7" top="0.75" bottom="0.75" header="0.3" footer="0.3"/>
      <pageSetup orientation="portrait"/>
    </customSheetView>
    <customSheetView guid="{22AB6D88-F3F2-CF4B-9BC1-22004E84F5B6}" scale="125">
      <pane ySplit="1.04" topLeftCell="A21" activePane="bottomLeft" state="frozenSplit"/>
      <selection pane="bottomLeft" activeCell="A33" sqref="A33"/>
      <pageMargins left="0.7" right="0.7" top="0.75" bottom="0.75" header="0.3" footer="0.3"/>
      <pageSetup orientation="portrait"/>
    </customSheetView>
    <customSheetView guid="{0EB53A35-F16A-9D41-871E-6743E124BC91}" scale="125">
      <pane ySplit="2.04" topLeftCell="A31" activePane="bottomLeft" state="frozenSplit"/>
      <selection pane="bottomLeft" activeCell="D67" sqref="D67:G67"/>
      <pageMargins left="0.7" right="0.7" top="0.75" bottom="0.75" header="0.3" footer="0.3"/>
      <pageSetup orientation="portrait"/>
    </customSheetView>
    <customSheetView guid="{BEF5D63B-3440-4353-9A77-AFA6CB187D88}" scale="125">
      <pane ySplit="2" topLeftCell="A31" activePane="bottomLeft" state="frozenSplit"/>
      <selection pane="bottomLeft" activeCell="D67" sqref="D67:G67"/>
      <pageMargins left="0.7" right="0.7" top="0.75" bottom="0.75" header="0.3" footer="0.3"/>
      <pageSetup orientation="portrait"/>
    </customSheetView>
  </customSheetViews>
  <mergeCells count="2">
    <mergeCell ref="I58:I60"/>
    <mergeCell ref="I72:I87"/>
  </mergeCells>
  <phoneticPr fontId="16" type="noConversion"/>
  <dataValidations count="1">
    <dataValidation type="list" allowBlank="1" showInputMessage="1" showErrorMessage="1" sqref="B31" xr:uid="{00000000-0002-0000-0300-000000000000}">
      <formula1>#REF!</formula1>
    </dataValidation>
  </dataValidations>
  <hyperlinks>
    <hyperlink ref="I99" r:id="rId1" xr:uid="{4B5022F4-7A02-446F-BEC7-87AF37C1FA8B}"/>
    <hyperlink ref="I95" r:id="rId2" xr:uid="{7D637339-64F0-4C07-912E-273BC62B7E75}"/>
    <hyperlink ref="I102" r:id="rId3" xr:uid="{139C5416-EB44-4AE8-9929-38455E72D8F1}"/>
    <hyperlink ref="I106" r:id="rId4" xr:uid="{DB0AD30F-7407-4F83-81F4-8958F300EC6B}"/>
  </hyperlinks>
  <pageMargins left="0.75" right="0.75" top="1" bottom="1" header="0.5" footer="0.5"/>
  <pageSetup paperSize="3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4765-6E48-4BFD-B85D-7F7FDEB85AB0}">
  <dimension ref="A1:J129"/>
  <sheetViews>
    <sheetView showGridLines="0" tabSelected="1" workbookViewId="0">
      <pane ySplit="4" topLeftCell="A15" activePane="bottomLeft" state="frozenSplit"/>
      <selection pane="bottomLeft" activeCell="M18" sqref="M18"/>
    </sheetView>
  </sheetViews>
  <sheetFormatPr defaultColWidth="9.109375" defaultRowHeight="13.8" x14ac:dyDescent="0.3"/>
  <cols>
    <col min="1" max="1" width="41.44140625" style="1" bestFit="1" customWidth="1"/>
    <col min="2" max="2" width="7.44140625" style="1" bestFit="1" customWidth="1"/>
    <col min="3" max="8" width="11.33203125" style="5" bestFit="1" customWidth="1"/>
    <col min="9" max="9" width="63.6640625" style="1" customWidth="1"/>
    <col min="10" max="16384" width="9.109375" style="1"/>
  </cols>
  <sheetData>
    <row r="1" spans="1:10" ht="15.6" x14ac:dyDescent="0.3">
      <c r="A1" s="32" t="s">
        <v>162</v>
      </c>
    </row>
    <row r="2" spans="1:10" ht="15.6" x14ac:dyDescent="0.3">
      <c r="A2" s="32" t="s">
        <v>172</v>
      </c>
    </row>
    <row r="3" spans="1:10" ht="15.6" x14ac:dyDescent="0.3">
      <c r="A3" s="32"/>
      <c r="C3" s="73" t="s">
        <v>119</v>
      </c>
    </row>
    <row r="4" spans="1:10" ht="21" x14ac:dyDescent="0.4">
      <c r="A4" s="7"/>
      <c r="C4" s="11" t="s">
        <v>113</v>
      </c>
      <c r="D4" s="11" t="s">
        <v>114</v>
      </c>
      <c r="E4" s="11" t="s">
        <v>115</v>
      </c>
      <c r="F4" s="11" t="s">
        <v>116</v>
      </c>
      <c r="G4" s="11" t="s">
        <v>117</v>
      </c>
      <c r="H4" s="11" t="s">
        <v>118</v>
      </c>
      <c r="I4" s="2" t="s">
        <v>120</v>
      </c>
    </row>
    <row r="5" spans="1:10" ht="27.6" x14ac:dyDescent="0.3">
      <c r="A5" s="8"/>
      <c r="B5" s="8"/>
      <c r="C5" s="13"/>
      <c r="D5" s="13"/>
      <c r="E5" s="13"/>
      <c r="F5" s="13"/>
      <c r="G5" s="13"/>
      <c r="H5" s="13"/>
      <c r="I5" s="117" t="s">
        <v>163</v>
      </c>
    </row>
    <row r="6" spans="1:10" ht="15.6" x14ac:dyDescent="0.3">
      <c r="A6" s="14" t="s">
        <v>41</v>
      </c>
      <c r="B6" s="15"/>
      <c r="C6" s="10" t="str">
        <f>$C$4</f>
        <v>Yr 1</v>
      </c>
      <c r="D6" s="10" t="str">
        <f>$D$4</f>
        <v>Yr 2</v>
      </c>
      <c r="E6" s="10" t="str">
        <f>$E$4</f>
        <v>Yr 3</v>
      </c>
      <c r="F6" s="10" t="str">
        <f>$F$4</f>
        <v>Yr 4</v>
      </c>
      <c r="G6" s="10" t="str">
        <f>$G$4</f>
        <v>Yr 5</v>
      </c>
      <c r="H6" s="10" t="str">
        <f>$H$4</f>
        <v>Yr 6</v>
      </c>
      <c r="I6" s="118"/>
    </row>
    <row r="7" spans="1:10" ht="14.4" x14ac:dyDescent="0.3">
      <c r="A7" s="82" t="s">
        <v>33</v>
      </c>
      <c r="B7"/>
      <c r="C7" s="102"/>
      <c r="D7" s="102"/>
      <c r="E7" s="102"/>
      <c r="F7" s="102"/>
      <c r="G7" s="102"/>
      <c r="H7" s="102"/>
      <c r="I7" s="118" t="s">
        <v>121</v>
      </c>
    </row>
    <row r="8" spans="1:10" ht="13.8" customHeight="1" x14ac:dyDescent="0.3">
      <c r="A8" s="82" t="s">
        <v>34</v>
      </c>
      <c r="B8"/>
      <c r="C8" s="102"/>
      <c r="D8" s="102"/>
      <c r="E8" s="102"/>
      <c r="F8" s="102"/>
      <c r="G8" s="102"/>
      <c r="H8" s="102"/>
      <c r="I8" s="118" t="s">
        <v>121</v>
      </c>
    </row>
    <row r="9" spans="1:10" x14ac:dyDescent="0.3">
      <c r="A9" s="83" t="s">
        <v>37</v>
      </c>
      <c r="B9" s="74"/>
      <c r="C9" s="125">
        <f>'Revenue Assumptions'!G4</f>
        <v>0</v>
      </c>
      <c r="D9" s="125">
        <f>'Revenue Assumptions'!G5</f>
        <v>0</v>
      </c>
      <c r="E9" s="125">
        <f>'Revenue Assumptions'!G6</f>
        <v>0</v>
      </c>
      <c r="F9" s="125">
        <f>'Revenue Assumptions'!G7</f>
        <v>0</v>
      </c>
      <c r="G9" s="125">
        <f>'Revenue Assumptions'!G8</f>
        <v>0</v>
      </c>
      <c r="H9" s="125">
        <f>'Revenue Assumptions'!G9</f>
        <v>0</v>
      </c>
      <c r="I9" s="118" t="s">
        <v>124</v>
      </c>
    </row>
    <row r="10" spans="1:10" x14ac:dyDescent="0.3">
      <c r="A10" s="83" t="s">
        <v>38</v>
      </c>
      <c r="B10" s="74"/>
      <c r="C10" s="125">
        <f>'Revenue Assumptions'!G11</f>
        <v>0</v>
      </c>
      <c r="D10" s="125">
        <f>'Revenue Assumptions'!G12</f>
        <v>0</v>
      </c>
      <c r="E10" s="125">
        <f>'Revenue Assumptions'!G13</f>
        <v>0</v>
      </c>
      <c r="F10" s="125">
        <f>'Revenue Assumptions'!G14</f>
        <v>0</v>
      </c>
      <c r="G10" s="125">
        <f>'Revenue Assumptions'!G15</f>
        <v>0</v>
      </c>
      <c r="H10" s="125">
        <f>'Revenue Assumptions'!G16</f>
        <v>0</v>
      </c>
      <c r="I10" s="118" t="s">
        <v>124</v>
      </c>
    </row>
    <row r="11" spans="1:10" x14ac:dyDescent="0.3">
      <c r="A11" s="82" t="s">
        <v>122</v>
      </c>
      <c r="B11" s="72"/>
      <c r="C11" s="102"/>
      <c r="D11" s="102"/>
      <c r="E11" s="102"/>
      <c r="F11" s="102"/>
      <c r="G11" s="102"/>
      <c r="H11" s="102"/>
      <c r="I11" s="118" t="s">
        <v>123</v>
      </c>
    </row>
    <row r="12" spans="1:10" x14ac:dyDescent="0.3">
      <c r="A12" s="84" t="s">
        <v>51</v>
      </c>
      <c r="B12" s="34"/>
      <c r="C12" s="115">
        <f t="shared" ref="C12:H12" si="0">((C7*C9*C11)+(C8*C10*C11))</f>
        <v>0</v>
      </c>
      <c r="D12" s="115">
        <f t="shared" si="0"/>
        <v>0</v>
      </c>
      <c r="E12" s="115">
        <f t="shared" si="0"/>
        <v>0</v>
      </c>
      <c r="F12" s="115">
        <f t="shared" si="0"/>
        <v>0</v>
      </c>
      <c r="G12" s="115">
        <f t="shared" si="0"/>
        <v>0</v>
      </c>
      <c r="H12" s="115">
        <f t="shared" si="0"/>
        <v>0</v>
      </c>
      <c r="I12" s="118"/>
      <c r="J12" s="1" t="s">
        <v>7</v>
      </c>
    </row>
    <row r="13" spans="1:10" ht="14.4" x14ac:dyDescent="0.3">
      <c r="A13" s="16"/>
      <c r="B13" s="17"/>
      <c r="C13" s="17"/>
      <c r="D13" s="17"/>
      <c r="E13" s="17"/>
      <c r="F13" s="17"/>
      <c r="G13" s="17"/>
      <c r="H13" s="17"/>
      <c r="I13" s="118"/>
    </row>
    <row r="14" spans="1:10" ht="14.4" x14ac:dyDescent="0.3">
      <c r="A14" s="85" t="s">
        <v>150</v>
      </c>
      <c r="B14" s="17"/>
      <c r="C14" s="102"/>
      <c r="D14" s="102"/>
      <c r="E14" s="102"/>
      <c r="F14" s="102"/>
      <c r="G14" s="102"/>
      <c r="H14" s="102"/>
      <c r="I14" s="118" t="s">
        <v>54</v>
      </c>
    </row>
    <row r="15" spans="1:10" x14ac:dyDescent="0.3">
      <c r="A15" s="83" t="s">
        <v>6</v>
      </c>
      <c r="B15" s="74"/>
      <c r="C15" s="125">
        <f>'Revenue Assumptions'!G18</f>
        <v>0</v>
      </c>
      <c r="D15" s="125">
        <f>'Revenue Assumptions'!G19</f>
        <v>0</v>
      </c>
      <c r="E15" s="125">
        <f>'Revenue Assumptions'!G20</f>
        <v>0</v>
      </c>
      <c r="F15" s="125">
        <f>'Revenue Assumptions'!G21</f>
        <v>0</v>
      </c>
      <c r="G15" s="125">
        <f>'Revenue Assumptions'!G22</f>
        <v>0</v>
      </c>
      <c r="H15" s="125">
        <f>'Revenue Assumptions'!G23</f>
        <v>0</v>
      </c>
      <c r="I15" s="118" t="s">
        <v>124</v>
      </c>
    </row>
    <row r="16" spans="1:10" x14ac:dyDescent="0.3">
      <c r="A16" s="33" t="s">
        <v>0</v>
      </c>
      <c r="B16" s="34"/>
      <c r="C16" s="35">
        <f t="shared" ref="C16:H16" si="1">-(C14*C15)</f>
        <v>0</v>
      </c>
      <c r="D16" s="35">
        <f t="shared" si="1"/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118"/>
    </row>
    <row r="17" spans="1:9" x14ac:dyDescent="0.3">
      <c r="A17" s="19"/>
      <c r="B17" s="20"/>
      <c r="C17" s="21"/>
      <c r="D17" s="21"/>
      <c r="E17" s="21"/>
      <c r="F17" s="21"/>
      <c r="G17" s="21"/>
      <c r="H17" s="21"/>
      <c r="I17" s="118"/>
    </row>
    <row r="18" spans="1:9" ht="15.6" x14ac:dyDescent="0.3">
      <c r="A18" s="14" t="s">
        <v>8</v>
      </c>
      <c r="B18" s="15"/>
      <c r="C18" s="10" t="str">
        <f>$C$4</f>
        <v>Yr 1</v>
      </c>
      <c r="D18" s="10" t="str">
        <f>$D$4</f>
        <v>Yr 2</v>
      </c>
      <c r="E18" s="10" t="str">
        <f>$E$4</f>
        <v>Yr 3</v>
      </c>
      <c r="F18" s="10" t="str">
        <f>$F$4</f>
        <v>Yr 4</v>
      </c>
      <c r="G18" s="10" t="str">
        <f>$G$4</f>
        <v>Yr 5</v>
      </c>
      <c r="H18" s="10" t="str">
        <f>$H$4</f>
        <v>Yr 6</v>
      </c>
    </row>
    <row r="19" spans="1:9" x14ac:dyDescent="0.3">
      <c r="A19" s="83" t="s">
        <v>33</v>
      </c>
      <c r="B19" s="74"/>
      <c r="C19" s="75">
        <f>C7</f>
        <v>0</v>
      </c>
      <c r="D19" s="75">
        <f t="shared" ref="D19:H20" si="2">D7</f>
        <v>0</v>
      </c>
      <c r="E19" s="75">
        <f t="shared" si="2"/>
        <v>0</v>
      </c>
      <c r="F19" s="75">
        <f t="shared" si="2"/>
        <v>0</v>
      </c>
      <c r="G19" s="75">
        <f t="shared" si="2"/>
        <v>0</v>
      </c>
      <c r="H19" s="75">
        <f t="shared" si="2"/>
        <v>0</v>
      </c>
      <c r="I19" s="118" t="s">
        <v>125</v>
      </c>
    </row>
    <row r="20" spans="1:9" x14ac:dyDescent="0.3">
      <c r="A20" s="83" t="s">
        <v>34</v>
      </c>
      <c r="B20" s="74"/>
      <c r="C20" s="113">
        <f>C8</f>
        <v>0</v>
      </c>
      <c r="D20" s="75">
        <f t="shared" si="2"/>
        <v>0</v>
      </c>
      <c r="E20" s="75">
        <f t="shared" si="2"/>
        <v>0</v>
      </c>
      <c r="F20" s="75">
        <f t="shared" si="2"/>
        <v>0</v>
      </c>
      <c r="G20" s="75">
        <f t="shared" si="2"/>
        <v>0</v>
      </c>
      <c r="H20" s="75">
        <f t="shared" si="2"/>
        <v>0</v>
      </c>
      <c r="I20" s="118" t="s">
        <v>125</v>
      </c>
    </row>
    <row r="21" spans="1:9" ht="14.4" x14ac:dyDescent="0.3">
      <c r="A21" s="86" t="s">
        <v>35</v>
      </c>
      <c r="B21" s="79"/>
      <c r="C21" s="80">
        <f>'Revenue Assumptions'!G32</f>
        <v>0</v>
      </c>
      <c r="D21" s="80">
        <f>'Revenue Assumptions'!G33</f>
        <v>0</v>
      </c>
      <c r="E21" s="80">
        <f>'Revenue Assumptions'!G34</f>
        <v>0</v>
      </c>
      <c r="F21" s="80">
        <f>'Revenue Assumptions'!G35</f>
        <v>0</v>
      </c>
      <c r="G21" s="80">
        <f>'Revenue Assumptions'!G36</f>
        <v>0</v>
      </c>
      <c r="H21" s="80">
        <f>'Revenue Assumptions'!G37</f>
        <v>0</v>
      </c>
      <c r="I21" s="118" t="s">
        <v>124</v>
      </c>
    </row>
    <row r="22" spans="1:9" ht="14.4" x14ac:dyDescent="0.3">
      <c r="A22" s="86" t="s">
        <v>36</v>
      </c>
      <c r="B22" s="79"/>
      <c r="C22" s="80">
        <f>'Revenue Assumptions'!G39</f>
        <v>0</v>
      </c>
      <c r="D22" s="80">
        <f>'Revenue Assumptions'!G40</f>
        <v>0</v>
      </c>
      <c r="E22" s="80">
        <f>'Revenue Assumptions'!G41</f>
        <v>0</v>
      </c>
      <c r="F22" s="80">
        <f>'Revenue Assumptions'!G42</f>
        <v>0</v>
      </c>
      <c r="G22" s="80">
        <f>'Revenue Assumptions'!G43</f>
        <v>0</v>
      </c>
      <c r="H22" s="80">
        <f>'Revenue Assumptions'!G44</f>
        <v>0</v>
      </c>
      <c r="I22" s="118" t="s">
        <v>124</v>
      </c>
    </row>
    <row r="23" spans="1:9" x14ac:dyDescent="0.3">
      <c r="A23" s="82" t="s">
        <v>126</v>
      </c>
      <c r="B23" s="72"/>
      <c r="C23" s="102"/>
      <c r="D23" s="102"/>
      <c r="E23" s="102"/>
      <c r="F23" s="102"/>
      <c r="G23" s="102"/>
      <c r="H23" s="102"/>
      <c r="I23" s="118" t="s">
        <v>127</v>
      </c>
    </row>
    <row r="24" spans="1:9" x14ac:dyDescent="0.3">
      <c r="A24" s="84" t="s">
        <v>52</v>
      </c>
      <c r="B24" s="34"/>
      <c r="C24" s="115">
        <f>((C19*C21*C23)+(C20*C22*C23))</f>
        <v>0</v>
      </c>
      <c r="D24" s="115">
        <f t="shared" ref="D24:H24" si="3">((D19*D21*D23)+(D20*D22*D23))</f>
        <v>0</v>
      </c>
      <c r="E24" s="115">
        <f t="shared" si="3"/>
        <v>0</v>
      </c>
      <c r="F24" s="115">
        <f t="shared" si="3"/>
        <v>0</v>
      </c>
      <c r="G24" s="115">
        <f t="shared" si="3"/>
        <v>0</v>
      </c>
      <c r="H24" s="115">
        <f t="shared" si="3"/>
        <v>0</v>
      </c>
      <c r="I24" s="118"/>
    </row>
    <row r="25" spans="1:9" ht="14.4" x14ac:dyDescent="0.3">
      <c r="A25" s="16"/>
      <c r="B25" s="17"/>
      <c r="C25" s="18"/>
      <c r="D25" s="18"/>
      <c r="E25" s="18"/>
      <c r="F25" s="18"/>
      <c r="G25" s="18"/>
      <c r="H25" s="18"/>
      <c r="I25" s="118"/>
    </row>
    <row r="26" spans="1:9" ht="14.4" x14ac:dyDescent="0.3">
      <c r="A26" s="85" t="s">
        <v>53</v>
      </c>
      <c r="B26" s="17"/>
      <c r="C26" s="102"/>
      <c r="D26" s="102"/>
      <c r="E26" s="102"/>
      <c r="F26" s="102"/>
      <c r="G26" s="102"/>
      <c r="H26" s="102"/>
      <c r="I26" s="118" t="s">
        <v>54</v>
      </c>
    </row>
    <row r="27" spans="1:9" ht="14.4" x14ac:dyDescent="0.3">
      <c r="A27" s="86" t="s">
        <v>6</v>
      </c>
      <c r="B27" s="79"/>
      <c r="C27" s="80">
        <f>'Revenue Assumptions'!G18</f>
        <v>0</v>
      </c>
      <c r="D27" s="80">
        <f>'Revenue Assumptions'!G19</f>
        <v>0</v>
      </c>
      <c r="E27" s="80">
        <f>'Revenue Assumptions'!G20</f>
        <v>0</v>
      </c>
      <c r="F27" s="80">
        <f>'Revenue Assumptions'!G21</f>
        <v>0</v>
      </c>
      <c r="G27" s="80">
        <f>'Revenue Assumptions'!G22</f>
        <v>0</v>
      </c>
      <c r="H27" s="80">
        <f>'Revenue Assumptions'!G23</f>
        <v>0</v>
      </c>
      <c r="I27" s="118" t="s">
        <v>124</v>
      </c>
    </row>
    <row r="28" spans="1:9" x14ac:dyDescent="0.3">
      <c r="A28" s="84" t="s">
        <v>0</v>
      </c>
      <c r="B28" s="34"/>
      <c r="C28" s="35">
        <f t="shared" ref="C28:H28" si="4">-(C26*C27)</f>
        <v>0</v>
      </c>
      <c r="D28" s="35">
        <f t="shared" si="4"/>
        <v>0</v>
      </c>
      <c r="E28" s="35">
        <f t="shared" si="4"/>
        <v>0</v>
      </c>
      <c r="F28" s="35">
        <f t="shared" si="4"/>
        <v>0</v>
      </c>
      <c r="G28" s="35">
        <f t="shared" si="4"/>
        <v>0</v>
      </c>
      <c r="H28" s="35">
        <f t="shared" si="4"/>
        <v>0</v>
      </c>
      <c r="I28" s="127" t="s">
        <v>7</v>
      </c>
    </row>
    <row r="29" spans="1:9" x14ac:dyDescent="0.3">
      <c r="A29" s="8"/>
      <c r="B29" s="8"/>
      <c r="C29" s="13"/>
      <c r="D29" s="13"/>
      <c r="E29" s="13"/>
      <c r="F29" s="13"/>
      <c r="G29" s="13"/>
      <c r="H29" s="13"/>
      <c r="I29" s="118"/>
    </row>
    <row r="30" spans="1:9" ht="15.6" x14ac:dyDescent="0.3">
      <c r="A30" s="14" t="s">
        <v>164</v>
      </c>
      <c r="B30" s="8"/>
      <c r="C30" s="71"/>
      <c r="D30" s="71"/>
      <c r="E30" s="71"/>
      <c r="F30" s="71"/>
      <c r="G30" s="71"/>
      <c r="H30" s="71"/>
      <c r="I30" s="118" t="s">
        <v>128</v>
      </c>
    </row>
    <row r="31" spans="1:9" x14ac:dyDescent="0.3">
      <c r="A31" s="48" t="s">
        <v>48</v>
      </c>
      <c r="B31" s="111" t="s">
        <v>49</v>
      </c>
      <c r="C31" s="71"/>
      <c r="D31" s="71"/>
      <c r="E31" s="71"/>
      <c r="F31" s="71"/>
      <c r="G31" s="71"/>
      <c r="H31" s="71"/>
      <c r="I31" s="119" t="s">
        <v>167</v>
      </c>
    </row>
    <row r="32" spans="1:9" x14ac:dyDescent="0.3">
      <c r="A32" s="48" t="s">
        <v>50</v>
      </c>
      <c r="B32" s="103"/>
      <c r="C32" s="71"/>
      <c r="D32" s="71"/>
      <c r="E32" s="71"/>
      <c r="F32" s="71"/>
      <c r="G32" s="71"/>
      <c r="H32" s="71"/>
      <c r="I32" s="119" t="s">
        <v>168</v>
      </c>
    </row>
    <row r="33" spans="1:9" x14ac:dyDescent="0.3">
      <c r="A33" s="74" t="s">
        <v>129</v>
      </c>
      <c r="B33" s="74"/>
      <c r="C33" s="113">
        <f>C35+C36</f>
        <v>0</v>
      </c>
      <c r="D33" s="75">
        <f t="shared" ref="D33:H33" si="5">D35+D36</f>
        <v>0</v>
      </c>
      <c r="E33" s="75">
        <f t="shared" si="5"/>
        <v>0</v>
      </c>
      <c r="F33" s="75">
        <f t="shared" si="5"/>
        <v>0</v>
      </c>
      <c r="G33" s="75">
        <f t="shared" si="5"/>
        <v>0</v>
      </c>
      <c r="H33" s="75">
        <f t="shared" si="5"/>
        <v>0</v>
      </c>
      <c r="I33" s="118" t="s">
        <v>7</v>
      </c>
    </row>
    <row r="34" spans="1:9" x14ac:dyDescent="0.3">
      <c r="A34" s="76" t="s">
        <v>133</v>
      </c>
      <c r="B34" s="74"/>
      <c r="C34" s="75"/>
      <c r="D34" s="75"/>
      <c r="E34" s="75"/>
      <c r="F34" s="75"/>
      <c r="G34" s="75"/>
      <c r="H34" s="75"/>
      <c r="I34" s="118"/>
    </row>
    <row r="35" spans="1:9" x14ac:dyDescent="0.3">
      <c r="A35" s="48" t="s">
        <v>57</v>
      </c>
      <c r="B35" s="8"/>
      <c r="C35" s="102"/>
      <c r="D35" s="102"/>
      <c r="E35" s="102"/>
      <c r="F35" s="102"/>
      <c r="G35" s="102"/>
      <c r="H35" s="102"/>
      <c r="I35" s="118" t="s">
        <v>131</v>
      </c>
    </row>
    <row r="36" spans="1:9" x14ac:dyDescent="0.3">
      <c r="A36" s="48" t="s">
        <v>58</v>
      </c>
      <c r="B36" s="8"/>
      <c r="C36" s="102"/>
      <c r="D36" s="102"/>
      <c r="E36" s="102"/>
      <c r="F36" s="102"/>
      <c r="G36" s="102"/>
      <c r="H36" s="102"/>
      <c r="I36" s="118" t="s">
        <v>132</v>
      </c>
    </row>
    <row r="37" spans="1:9" x14ac:dyDescent="0.3">
      <c r="A37" s="74" t="s">
        <v>130</v>
      </c>
      <c r="B37" s="74"/>
      <c r="C37" s="75">
        <f>SUM(C39+C40)</f>
        <v>0</v>
      </c>
      <c r="D37" s="75">
        <f t="shared" ref="D37:H37" si="6">SUM(D39+D40)</f>
        <v>0</v>
      </c>
      <c r="E37" s="112">
        <f>SUM(E39+E40)</f>
        <v>0</v>
      </c>
      <c r="F37" s="75">
        <f t="shared" si="6"/>
        <v>0</v>
      </c>
      <c r="G37" s="75">
        <f t="shared" si="6"/>
        <v>0</v>
      </c>
      <c r="H37" s="75">
        <f t="shared" si="6"/>
        <v>0</v>
      </c>
      <c r="I37" s="118" t="s">
        <v>7</v>
      </c>
    </row>
    <row r="38" spans="1:9" x14ac:dyDescent="0.3">
      <c r="A38" s="76" t="s">
        <v>134</v>
      </c>
      <c r="B38" s="74"/>
      <c r="C38" s="75"/>
      <c r="D38" s="75"/>
      <c r="E38" s="75"/>
      <c r="F38" s="75"/>
      <c r="G38" s="75"/>
      <c r="H38" s="75"/>
      <c r="I38" s="118"/>
    </row>
    <row r="39" spans="1:9" x14ac:dyDescent="0.3">
      <c r="A39" s="48" t="s">
        <v>57</v>
      </c>
      <c r="B39" s="8"/>
      <c r="C39" s="102"/>
      <c r="D39" s="102"/>
      <c r="E39" s="102"/>
      <c r="F39" s="102"/>
      <c r="G39" s="102"/>
      <c r="H39" s="102"/>
      <c r="I39" s="118" t="s">
        <v>131</v>
      </c>
    </row>
    <row r="40" spans="1:9" x14ac:dyDescent="0.3">
      <c r="A40" s="48" t="s">
        <v>58</v>
      </c>
      <c r="B40" s="8"/>
      <c r="C40" s="102"/>
      <c r="D40" s="102"/>
      <c r="E40" s="102"/>
      <c r="F40" s="102"/>
      <c r="G40" s="102"/>
      <c r="H40" s="102"/>
      <c r="I40" s="118" t="s">
        <v>132</v>
      </c>
    </row>
    <row r="41" spans="1:9" x14ac:dyDescent="0.3">
      <c r="A41" s="86" t="s">
        <v>45</v>
      </c>
      <c r="B41" s="77"/>
      <c r="C41" s="78">
        <f>(C33*18)+(C37*12)</f>
        <v>0</v>
      </c>
      <c r="D41" s="78">
        <f t="shared" ref="D41:H41" si="7">(D33*18)+(D37*12)</f>
        <v>0</v>
      </c>
      <c r="E41" s="78">
        <f>(E33*18)+(E37*12)</f>
        <v>0</v>
      </c>
      <c r="F41" s="78">
        <f t="shared" si="7"/>
        <v>0</v>
      </c>
      <c r="G41" s="78">
        <f t="shared" si="7"/>
        <v>0</v>
      </c>
      <c r="H41" s="78">
        <f t="shared" si="7"/>
        <v>0</v>
      </c>
      <c r="I41" s="116" t="s">
        <v>7</v>
      </c>
    </row>
    <row r="42" spans="1:9" x14ac:dyDescent="0.3">
      <c r="A42" s="86" t="s">
        <v>46</v>
      </c>
      <c r="B42" s="77"/>
      <c r="C42" s="78">
        <f t="shared" ref="C42:H42" si="8">IF($B31="Y",C33*5,0)</f>
        <v>0</v>
      </c>
      <c r="D42" s="78">
        <f t="shared" si="8"/>
        <v>0</v>
      </c>
      <c r="E42" s="78">
        <f t="shared" si="8"/>
        <v>0</v>
      </c>
      <c r="F42" s="78">
        <f t="shared" si="8"/>
        <v>0</v>
      </c>
      <c r="G42" s="78">
        <f t="shared" si="8"/>
        <v>0</v>
      </c>
      <c r="H42" s="78">
        <f t="shared" si="8"/>
        <v>0</v>
      </c>
      <c r="I42" s="116"/>
    </row>
    <row r="43" spans="1:9" x14ac:dyDescent="0.3">
      <c r="A43" s="84" t="s">
        <v>55</v>
      </c>
      <c r="B43" s="34"/>
      <c r="C43" s="35">
        <f t="shared" ref="C43:H43" si="9">-(IFERROR(C12*C41/C11,0)+IFERROR(C24*C42/C23,0))</f>
        <v>0</v>
      </c>
      <c r="D43" s="35">
        <f t="shared" si="9"/>
        <v>0</v>
      </c>
      <c r="E43" s="35">
        <f t="shared" si="9"/>
        <v>0</v>
      </c>
      <c r="F43" s="35">
        <f t="shared" si="9"/>
        <v>0</v>
      </c>
      <c r="G43" s="35">
        <f t="shared" si="9"/>
        <v>0</v>
      </c>
      <c r="H43" s="35">
        <f t="shared" si="9"/>
        <v>0</v>
      </c>
      <c r="I43" s="116"/>
    </row>
    <row r="44" spans="1:9" x14ac:dyDescent="0.3">
      <c r="A44" s="86" t="s">
        <v>47</v>
      </c>
      <c r="B44" s="77"/>
      <c r="C44" s="78">
        <f t="shared" ref="C44:H44" si="10">(C36*$B$32)+(C40*$B$32)</f>
        <v>0</v>
      </c>
      <c r="D44" s="78">
        <f t="shared" si="10"/>
        <v>0</v>
      </c>
      <c r="E44" s="78">
        <f t="shared" si="10"/>
        <v>0</v>
      </c>
      <c r="F44" s="78">
        <f t="shared" si="10"/>
        <v>0</v>
      </c>
      <c r="G44" s="78">
        <f t="shared" si="10"/>
        <v>0</v>
      </c>
      <c r="H44" s="78">
        <f t="shared" si="10"/>
        <v>0</v>
      </c>
      <c r="I44" s="116"/>
    </row>
    <row r="45" spans="1:9" x14ac:dyDescent="0.3">
      <c r="A45" s="84" t="s">
        <v>59</v>
      </c>
      <c r="B45" s="34"/>
      <c r="C45" s="35">
        <f t="shared" ref="C45:H45" si="11">C44*C9</f>
        <v>0</v>
      </c>
      <c r="D45" s="35">
        <f t="shared" si="11"/>
        <v>0</v>
      </c>
      <c r="E45" s="35">
        <f t="shared" si="11"/>
        <v>0</v>
      </c>
      <c r="F45" s="35">
        <f t="shared" si="11"/>
        <v>0</v>
      </c>
      <c r="G45" s="35">
        <f t="shared" si="11"/>
        <v>0</v>
      </c>
      <c r="H45" s="35">
        <f t="shared" si="11"/>
        <v>0</v>
      </c>
      <c r="I45" s="116"/>
    </row>
    <row r="46" spans="1:9" x14ac:dyDescent="0.3">
      <c r="A46" s="8"/>
      <c r="B46" s="8"/>
      <c r="C46" s="13"/>
      <c r="D46" s="13"/>
      <c r="E46" s="13"/>
      <c r="F46" s="13"/>
      <c r="G46" s="13"/>
      <c r="H46" s="13"/>
      <c r="I46" s="116"/>
    </row>
    <row r="47" spans="1:9" ht="15.6" x14ac:dyDescent="0.3">
      <c r="A47" s="14" t="s">
        <v>56</v>
      </c>
      <c r="B47" s="15"/>
      <c r="C47" s="10" t="str">
        <f>$C$4</f>
        <v>Yr 1</v>
      </c>
      <c r="D47" s="10" t="str">
        <f>$D$4</f>
        <v>Yr 2</v>
      </c>
      <c r="E47" s="10" t="str">
        <f>$E$4</f>
        <v>Yr 3</v>
      </c>
      <c r="F47" s="10" t="str">
        <f>$F$4</f>
        <v>Yr 4</v>
      </c>
      <c r="G47" s="10" t="str">
        <f>$G$4</f>
        <v>Yr 5</v>
      </c>
      <c r="H47" s="10" t="str">
        <f>$H$4</f>
        <v>Yr 6</v>
      </c>
      <c r="I47" s="116"/>
    </row>
    <row r="48" spans="1:9" s="8" customFormat="1" x14ac:dyDescent="0.3">
      <c r="A48" s="87" t="s">
        <v>140</v>
      </c>
      <c r="B48" s="20"/>
      <c r="C48" s="126"/>
      <c r="D48" s="126"/>
      <c r="E48" s="126"/>
      <c r="F48" s="126"/>
      <c r="G48" s="126"/>
      <c r="H48" s="126"/>
      <c r="I48" s="120" t="s">
        <v>149</v>
      </c>
    </row>
    <row r="49" spans="1:9" s="8" customFormat="1" x14ac:dyDescent="0.3">
      <c r="A49" s="85" t="s">
        <v>141</v>
      </c>
      <c r="B49" s="20"/>
      <c r="C49" s="126"/>
      <c r="D49" s="126"/>
      <c r="E49" s="126"/>
      <c r="F49" s="126"/>
      <c r="G49" s="126"/>
      <c r="H49" s="126"/>
      <c r="I49" s="120" t="s">
        <v>142</v>
      </c>
    </row>
    <row r="50" spans="1:9" s="8" customFormat="1" x14ac:dyDescent="0.3">
      <c r="A50" s="84" t="s">
        <v>40</v>
      </c>
      <c r="B50" s="34"/>
      <c r="C50" s="35">
        <f>-C48</f>
        <v>0</v>
      </c>
      <c r="D50" s="35">
        <f t="shared" ref="D50:H50" si="12">-D48</f>
        <v>0</v>
      </c>
      <c r="E50" s="35">
        <f t="shared" si="12"/>
        <v>0</v>
      </c>
      <c r="F50" s="35">
        <f t="shared" si="12"/>
        <v>0</v>
      </c>
      <c r="G50" s="35">
        <f t="shared" si="12"/>
        <v>0</v>
      </c>
      <c r="H50" s="35">
        <f t="shared" si="12"/>
        <v>0</v>
      </c>
      <c r="I50" s="120"/>
    </row>
    <row r="51" spans="1:9" s="8" customFormat="1" ht="11.25" customHeight="1" x14ac:dyDescent="0.3">
      <c r="A51" s="88"/>
      <c r="B51" s="20"/>
      <c r="C51" s="22"/>
      <c r="D51" s="22"/>
      <c r="E51" s="22"/>
      <c r="F51" s="22"/>
      <c r="G51" s="22"/>
      <c r="H51" s="22"/>
      <c r="I51" s="120"/>
    </row>
    <row r="52" spans="1:9" ht="15.6" x14ac:dyDescent="0.3">
      <c r="A52" s="47" t="s">
        <v>9</v>
      </c>
      <c r="B52" s="20"/>
      <c r="C52" s="126"/>
      <c r="D52" s="126"/>
      <c r="E52" s="126"/>
      <c r="F52" s="126"/>
      <c r="G52" s="126"/>
      <c r="H52" s="126"/>
      <c r="I52" s="118" t="s">
        <v>135</v>
      </c>
    </row>
    <row r="53" spans="1:9" x14ac:dyDescent="0.3">
      <c r="A53" s="84" t="s">
        <v>9</v>
      </c>
      <c r="B53" s="34"/>
      <c r="C53" s="35">
        <f t="shared" ref="C53:H53" si="13">C52*(C7+C8)</f>
        <v>0</v>
      </c>
      <c r="D53" s="35">
        <f t="shared" si="13"/>
        <v>0</v>
      </c>
      <c r="E53" s="35">
        <f t="shared" si="13"/>
        <v>0</v>
      </c>
      <c r="F53" s="35">
        <f t="shared" si="13"/>
        <v>0</v>
      </c>
      <c r="G53" s="35">
        <f t="shared" si="13"/>
        <v>0</v>
      </c>
      <c r="H53" s="35">
        <f t="shared" si="13"/>
        <v>0</v>
      </c>
      <c r="I53" s="118" t="s">
        <v>44</v>
      </c>
    </row>
    <row r="54" spans="1:9" ht="15.6" x14ac:dyDescent="0.3">
      <c r="A54" s="14"/>
      <c r="B54" s="20"/>
      <c r="C54" s="21"/>
      <c r="D54" s="21"/>
      <c r="E54" s="21"/>
      <c r="F54" s="21"/>
      <c r="G54" s="21"/>
      <c r="H54" s="21"/>
      <c r="I54" s="116"/>
    </row>
    <row r="55" spans="1:9" ht="16.2" thickBot="1" x14ac:dyDescent="0.35">
      <c r="A55" s="36" t="s">
        <v>1</v>
      </c>
      <c r="B55" s="37"/>
      <c r="C55" s="38">
        <f>(C12+C16+C50+C24+C28+C53+C43+C45)</f>
        <v>0</v>
      </c>
      <c r="D55" s="38">
        <f t="shared" ref="D55:H55" si="14">(D12+D16+D50+D24+D28+D53+D43+D45)</f>
        <v>0</v>
      </c>
      <c r="E55" s="38">
        <f t="shared" si="14"/>
        <v>0</v>
      </c>
      <c r="F55" s="38">
        <f t="shared" si="14"/>
        <v>0</v>
      </c>
      <c r="G55" s="38">
        <f t="shared" si="14"/>
        <v>0</v>
      </c>
      <c r="H55" s="38">
        <f t="shared" si="14"/>
        <v>0</v>
      </c>
      <c r="I55" s="116"/>
    </row>
    <row r="56" spans="1:9" ht="16.2" thickTop="1" x14ac:dyDescent="0.3">
      <c r="A56" s="9"/>
      <c r="B56" s="23"/>
      <c r="C56" s="24"/>
      <c r="D56" s="24"/>
      <c r="E56" s="24"/>
      <c r="F56" s="24"/>
      <c r="G56" s="24"/>
      <c r="H56" s="24"/>
      <c r="I56" s="116"/>
    </row>
    <row r="57" spans="1:9" ht="15.6" x14ac:dyDescent="0.3">
      <c r="A57" s="9" t="s">
        <v>10</v>
      </c>
      <c r="B57" s="23"/>
      <c r="C57" s="10" t="str">
        <f>$C$4</f>
        <v>Yr 1</v>
      </c>
      <c r="D57" s="10" t="str">
        <f>$D$4</f>
        <v>Yr 2</v>
      </c>
      <c r="E57" s="10" t="str">
        <f>$E$4</f>
        <v>Yr 3</v>
      </c>
      <c r="F57" s="10" t="str">
        <f>$F$4</f>
        <v>Yr 4</v>
      </c>
      <c r="G57" s="10" t="str">
        <f>$G$4</f>
        <v>Yr 5</v>
      </c>
      <c r="H57" s="10" t="str">
        <f>$H$4</f>
        <v>Yr 6</v>
      </c>
      <c r="I57" s="116"/>
    </row>
    <row r="58" spans="1:9" ht="12.75" customHeight="1" x14ac:dyDescent="0.3">
      <c r="A58" s="48" t="s">
        <v>139</v>
      </c>
      <c r="B58" s="8"/>
      <c r="C58" s="102"/>
      <c r="D58" s="102"/>
      <c r="E58" s="102"/>
      <c r="F58" s="102"/>
      <c r="G58" s="102"/>
      <c r="H58" s="102"/>
      <c r="I58" s="133" t="s">
        <v>7</v>
      </c>
    </row>
    <row r="59" spans="1:9" ht="12.75" customHeight="1" x14ac:dyDescent="0.3">
      <c r="A59" s="48" t="s">
        <v>137</v>
      </c>
      <c r="B59" s="8"/>
      <c r="C59" s="102"/>
      <c r="D59" s="102"/>
      <c r="E59" s="102"/>
      <c r="F59" s="102"/>
      <c r="G59" s="102"/>
      <c r="H59" s="102"/>
      <c r="I59" s="133"/>
    </row>
    <row r="60" spans="1:9" x14ac:dyDescent="0.3">
      <c r="A60" s="48" t="s">
        <v>138</v>
      </c>
      <c r="B60" s="8"/>
      <c r="C60" s="102"/>
      <c r="D60" s="102"/>
      <c r="E60" s="102"/>
      <c r="F60" s="102"/>
      <c r="G60" s="102"/>
      <c r="H60" s="102"/>
      <c r="I60" s="133"/>
    </row>
    <row r="61" spans="1:9" x14ac:dyDescent="0.3">
      <c r="A61" s="83" t="s">
        <v>11</v>
      </c>
      <c r="B61" s="74"/>
      <c r="C61" s="91">
        <f>SUM(C58:C60)</f>
        <v>0</v>
      </c>
      <c r="D61" s="91">
        <f t="shared" ref="D61:H61" si="15">SUM(D58:D60)</f>
        <v>0</v>
      </c>
      <c r="E61" s="91">
        <f>SUM(E58:E60)</f>
        <v>0</v>
      </c>
      <c r="F61" s="91">
        <f t="shared" si="15"/>
        <v>0</v>
      </c>
      <c r="G61" s="91">
        <f t="shared" si="15"/>
        <v>0</v>
      </c>
      <c r="H61" s="91">
        <f t="shared" si="15"/>
        <v>0</v>
      </c>
      <c r="I61" s="116"/>
    </row>
    <row r="62" spans="1:9" x14ac:dyDescent="0.3">
      <c r="A62" s="48" t="s">
        <v>136</v>
      </c>
      <c r="B62" s="8"/>
      <c r="C62" s="104"/>
      <c r="D62" s="81">
        <f>C62*1.04</f>
        <v>0</v>
      </c>
      <c r="E62" s="81">
        <f>D62*1.04</f>
        <v>0</v>
      </c>
      <c r="F62" s="81">
        <f>E62*1.04</f>
        <v>0</v>
      </c>
      <c r="G62" s="81">
        <f>F62*1.04</f>
        <v>0</v>
      </c>
      <c r="H62" s="81">
        <f>G62*1.04</f>
        <v>0</v>
      </c>
      <c r="I62" s="118" t="s">
        <v>143</v>
      </c>
    </row>
    <row r="63" spans="1:9" x14ac:dyDescent="0.3">
      <c r="A63" s="89" t="s">
        <v>42</v>
      </c>
      <c r="B63" s="43"/>
      <c r="C63" s="45">
        <f>C61*1*(1+C62)</f>
        <v>0</v>
      </c>
      <c r="D63" s="45">
        <f t="shared" ref="D63:H63" si="16">D61*1*(1+D62)</f>
        <v>0</v>
      </c>
      <c r="E63" s="45">
        <f t="shared" si="16"/>
        <v>0</v>
      </c>
      <c r="F63" s="45">
        <f t="shared" si="16"/>
        <v>0</v>
      </c>
      <c r="G63" s="45">
        <f t="shared" si="16"/>
        <v>0</v>
      </c>
      <c r="H63" s="45">
        <f t="shared" si="16"/>
        <v>0</v>
      </c>
    </row>
    <row r="64" spans="1:9" x14ac:dyDescent="0.3">
      <c r="A64" s="8"/>
      <c r="B64" s="8"/>
      <c r="C64" s="12"/>
      <c r="D64" s="12"/>
      <c r="E64" s="12"/>
      <c r="F64" s="12"/>
      <c r="G64" s="12"/>
      <c r="H64" s="12"/>
    </row>
    <row r="65" spans="1:9" ht="27.6" x14ac:dyDescent="0.3">
      <c r="A65" s="28" t="s">
        <v>169</v>
      </c>
      <c r="B65" s="8"/>
      <c r="C65" s="102"/>
      <c r="D65" s="102"/>
      <c r="E65" s="102"/>
      <c r="F65" s="102"/>
      <c r="G65" s="102"/>
      <c r="H65" s="102"/>
      <c r="I65" s="97" t="s">
        <v>145</v>
      </c>
    </row>
    <row r="66" spans="1:9" x14ac:dyDescent="0.3">
      <c r="A66" s="48" t="s">
        <v>153</v>
      </c>
      <c r="B66" s="8"/>
      <c r="C66" s="102"/>
      <c r="D66" s="102"/>
      <c r="E66" s="102"/>
      <c r="F66" s="102"/>
      <c r="G66" s="102"/>
      <c r="H66" s="102"/>
    </row>
    <row r="67" spans="1:9" x14ac:dyDescent="0.3">
      <c r="A67" s="48" t="s">
        <v>152</v>
      </c>
      <c r="B67" s="8"/>
      <c r="C67" s="100">
        <f>C65*C66</f>
        <v>0</v>
      </c>
      <c r="D67" s="100">
        <f t="shared" ref="D67:H67" si="17">D65*D66</f>
        <v>0</v>
      </c>
      <c r="E67" s="100">
        <f t="shared" si="17"/>
        <v>0</v>
      </c>
      <c r="F67" s="100">
        <f t="shared" si="17"/>
        <v>0</v>
      </c>
      <c r="G67" s="100">
        <f t="shared" si="17"/>
        <v>0</v>
      </c>
      <c r="H67" s="100">
        <f t="shared" si="17"/>
        <v>0</v>
      </c>
    </row>
    <row r="68" spans="1:9" x14ac:dyDescent="0.3">
      <c r="A68" s="92" t="s">
        <v>12</v>
      </c>
      <c r="C68" s="104"/>
      <c r="D68" s="81">
        <f>C68*1.04</f>
        <v>0</v>
      </c>
      <c r="E68" s="81">
        <f>D68*1.04</f>
        <v>0</v>
      </c>
      <c r="F68" s="81">
        <f>E68*1.04</f>
        <v>0</v>
      </c>
      <c r="G68" s="81">
        <f>F68*1.04</f>
        <v>0</v>
      </c>
      <c r="H68" s="81">
        <f>G68*1.04</f>
        <v>0</v>
      </c>
      <c r="I68" s="118" t="s">
        <v>143</v>
      </c>
    </row>
    <row r="69" spans="1:9" x14ac:dyDescent="0.3">
      <c r="A69" s="89" t="s">
        <v>154</v>
      </c>
      <c r="B69" s="43"/>
      <c r="C69" s="45">
        <f>C67+C68</f>
        <v>0</v>
      </c>
      <c r="D69" s="45">
        <f t="shared" ref="D69:H69" si="18">D67+D68</f>
        <v>0</v>
      </c>
      <c r="E69" s="45">
        <f t="shared" si="18"/>
        <v>0</v>
      </c>
      <c r="F69" s="45">
        <f t="shared" si="18"/>
        <v>0</v>
      </c>
      <c r="G69" s="45">
        <f t="shared" si="18"/>
        <v>0</v>
      </c>
      <c r="H69" s="45">
        <f t="shared" si="18"/>
        <v>0</v>
      </c>
      <c r="I69" s="118"/>
    </row>
    <row r="70" spans="1:9" x14ac:dyDescent="0.3">
      <c r="A70" s="8"/>
      <c r="B70" s="8"/>
      <c r="C70" s="12"/>
      <c r="D70" s="12"/>
      <c r="E70" s="12"/>
      <c r="F70" s="12"/>
      <c r="G70" s="12"/>
      <c r="H70" s="12"/>
      <c r="I70" s="118"/>
    </row>
    <row r="71" spans="1:9" ht="15.6" x14ac:dyDescent="0.3">
      <c r="A71" s="9" t="s">
        <v>13</v>
      </c>
      <c r="B71" s="8"/>
      <c r="C71" s="10" t="str">
        <f>$C$4</f>
        <v>Yr 1</v>
      </c>
      <c r="D71" s="10" t="str">
        <f>$D$4</f>
        <v>Yr 2</v>
      </c>
      <c r="E71" s="10" t="str">
        <f>$E$4</f>
        <v>Yr 3</v>
      </c>
      <c r="F71" s="10" t="str">
        <f>$F$4</f>
        <v>Yr 4</v>
      </c>
      <c r="G71" s="10" t="str">
        <f>$G$4</f>
        <v>Yr 5</v>
      </c>
      <c r="H71" s="10" t="str">
        <f>$H$4</f>
        <v>Yr 6</v>
      </c>
      <c r="I71" s="118"/>
    </row>
    <row r="72" spans="1:9" ht="18.600000000000001" customHeight="1" x14ac:dyDescent="0.3">
      <c r="A72" s="27" t="s">
        <v>14</v>
      </c>
      <c r="B72" s="8"/>
      <c r="C72" s="102"/>
      <c r="D72" s="102"/>
      <c r="E72" s="102"/>
      <c r="F72" s="102"/>
      <c r="G72" s="102"/>
      <c r="H72" s="102"/>
      <c r="I72" s="134" t="s">
        <v>144</v>
      </c>
    </row>
    <row r="73" spans="1:9" x14ac:dyDescent="0.3">
      <c r="A73" s="27" t="s">
        <v>15</v>
      </c>
      <c r="B73" s="8"/>
      <c r="C73" s="102"/>
      <c r="D73" s="102"/>
      <c r="E73" s="102"/>
      <c r="F73" s="102"/>
      <c r="G73" s="102"/>
      <c r="H73" s="102"/>
      <c r="I73" s="134"/>
    </row>
    <row r="74" spans="1:9" x14ac:dyDescent="0.3">
      <c r="A74" s="27" t="s">
        <v>16</v>
      </c>
      <c r="B74" s="8"/>
      <c r="C74" s="102"/>
      <c r="D74" s="102"/>
      <c r="E74" s="102"/>
      <c r="F74" s="102"/>
      <c r="G74" s="102"/>
      <c r="H74" s="102"/>
      <c r="I74" s="134"/>
    </row>
    <row r="75" spans="1:9" x14ac:dyDescent="0.3">
      <c r="A75" s="27" t="s">
        <v>17</v>
      </c>
      <c r="B75" s="8"/>
      <c r="C75" s="102"/>
      <c r="D75" s="102"/>
      <c r="E75" s="102"/>
      <c r="F75" s="102"/>
      <c r="G75" s="102"/>
      <c r="H75" s="102"/>
      <c r="I75" s="134"/>
    </row>
    <row r="76" spans="1:9" x14ac:dyDescent="0.3">
      <c r="A76" s="27" t="s">
        <v>18</v>
      </c>
      <c r="B76" s="8"/>
      <c r="C76" s="102"/>
      <c r="D76" s="102"/>
      <c r="E76" s="102"/>
      <c r="F76" s="102"/>
      <c r="G76" s="102"/>
      <c r="H76" s="102"/>
      <c r="I76" s="134"/>
    </row>
    <row r="77" spans="1:9" x14ac:dyDescent="0.3">
      <c r="A77" s="27" t="s">
        <v>19</v>
      </c>
      <c r="B77" s="8"/>
      <c r="C77" s="102"/>
      <c r="D77" s="102"/>
      <c r="E77" s="102"/>
      <c r="F77" s="102"/>
      <c r="G77" s="102"/>
      <c r="H77" s="102"/>
      <c r="I77" s="134"/>
    </row>
    <row r="78" spans="1:9" x14ac:dyDescent="0.3">
      <c r="A78" s="27" t="s">
        <v>20</v>
      </c>
      <c r="B78" s="8"/>
      <c r="C78" s="102"/>
      <c r="D78" s="102"/>
      <c r="E78" s="102"/>
      <c r="F78" s="102"/>
      <c r="G78" s="102"/>
      <c r="H78" s="102"/>
      <c r="I78" s="134"/>
    </row>
    <row r="79" spans="1:9" x14ac:dyDescent="0.3">
      <c r="A79" s="27" t="s">
        <v>21</v>
      </c>
      <c r="B79" s="8"/>
      <c r="C79" s="102"/>
      <c r="D79" s="102"/>
      <c r="E79" s="102"/>
      <c r="F79" s="102"/>
      <c r="G79" s="102"/>
      <c r="H79" s="102"/>
      <c r="I79" s="134"/>
    </row>
    <row r="80" spans="1:9" x14ac:dyDescent="0.3">
      <c r="A80" s="27" t="s">
        <v>22</v>
      </c>
      <c r="B80" s="8"/>
      <c r="C80" s="102"/>
      <c r="D80" s="102"/>
      <c r="E80" s="102"/>
      <c r="F80" s="102"/>
      <c r="G80" s="102"/>
      <c r="H80" s="102"/>
      <c r="I80" s="134"/>
    </row>
    <row r="81" spans="1:9" x14ac:dyDescent="0.3">
      <c r="A81" s="27" t="s">
        <v>23</v>
      </c>
      <c r="B81" s="8"/>
      <c r="C81" s="102"/>
      <c r="D81" s="102"/>
      <c r="E81" s="102"/>
      <c r="F81" s="102"/>
      <c r="G81" s="102"/>
      <c r="H81" s="102"/>
      <c r="I81" s="134"/>
    </row>
    <row r="82" spans="1:9" x14ac:dyDescent="0.3">
      <c r="A82" s="27" t="s">
        <v>24</v>
      </c>
      <c r="B82" s="8"/>
      <c r="C82" s="102"/>
      <c r="D82" s="102"/>
      <c r="E82" s="102"/>
      <c r="F82" s="102"/>
      <c r="G82" s="102"/>
      <c r="H82" s="102"/>
      <c r="I82" s="134"/>
    </row>
    <row r="83" spans="1:9" x14ac:dyDescent="0.3">
      <c r="A83" s="27" t="s">
        <v>25</v>
      </c>
      <c r="B83" s="8"/>
      <c r="C83" s="102"/>
      <c r="D83" s="102"/>
      <c r="E83" s="102"/>
      <c r="F83" s="102"/>
      <c r="G83" s="102"/>
      <c r="H83" s="102"/>
      <c r="I83" s="134"/>
    </row>
    <row r="84" spans="1:9" x14ac:dyDescent="0.3">
      <c r="A84" s="27" t="s">
        <v>26</v>
      </c>
      <c r="B84" s="8"/>
      <c r="C84" s="102"/>
      <c r="D84" s="102"/>
      <c r="E84" s="102"/>
      <c r="F84" s="102"/>
      <c r="G84" s="102"/>
      <c r="H84" s="102"/>
      <c r="I84" s="134"/>
    </row>
    <row r="85" spans="1:9" x14ac:dyDescent="0.3">
      <c r="A85" s="27" t="s">
        <v>27</v>
      </c>
      <c r="B85" s="8"/>
      <c r="C85" s="102"/>
      <c r="D85" s="102"/>
      <c r="E85" s="102"/>
      <c r="F85" s="102"/>
      <c r="G85" s="102"/>
      <c r="H85" s="102"/>
      <c r="I85" s="134"/>
    </row>
    <row r="86" spans="1:9" x14ac:dyDescent="0.3">
      <c r="A86" s="28" t="s">
        <v>28</v>
      </c>
      <c r="B86" s="8"/>
      <c r="C86" s="102"/>
      <c r="D86" s="102"/>
      <c r="E86" s="102"/>
      <c r="F86" s="102"/>
      <c r="G86" s="102"/>
      <c r="H86" s="102"/>
      <c r="I86" s="134"/>
    </row>
    <row r="87" spans="1:9" x14ac:dyDescent="0.3">
      <c r="A87" s="28" t="s">
        <v>29</v>
      </c>
      <c r="B87" s="8"/>
      <c r="C87" s="102"/>
      <c r="D87" s="102"/>
      <c r="E87" s="102"/>
      <c r="F87" s="102"/>
      <c r="G87" s="102"/>
      <c r="H87" s="102"/>
      <c r="I87" s="134"/>
    </row>
    <row r="88" spans="1:9" ht="15.6" x14ac:dyDescent="0.3">
      <c r="A88" s="42" t="s">
        <v>30</v>
      </c>
      <c r="B88" s="43"/>
      <c r="C88" s="44">
        <f>SUM(C72:C87)</f>
        <v>0</v>
      </c>
      <c r="D88" s="44">
        <f t="shared" ref="D88:H88" si="19">SUM(D72:D87)</f>
        <v>0</v>
      </c>
      <c r="E88" s="44">
        <f t="shared" si="19"/>
        <v>0</v>
      </c>
      <c r="F88" s="44">
        <f t="shared" si="19"/>
        <v>0</v>
      </c>
      <c r="G88" s="44">
        <f t="shared" si="19"/>
        <v>0</v>
      </c>
      <c r="H88" s="44">
        <f t="shared" si="19"/>
        <v>0</v>
      </c>
      <c r="I88" s="98"/>
    </row>
    <row r="89" spans="1:9" x14ac:dyDescent="0.3">
      <c r="A89" s="8"/>
      <c r="B89" s="8"/>
      <c r="C89" s="12"/>
      <c r="D89" s="12"/>
      <c r="E89" s="12"/>
      <c r="F89" s="12"/>
      <c r="G89" s="12"/>
      <c r="H89" s="12"/>
      <c r="I89" s="6"/>
    </row>
    <row r="90" spans="1:9" x14ac:dyDescent="0.3">
      <c r="A90" s="8"/>
      <c r="B90" s="8"/>
      <c r="C90" s="12"/>
      <c r="D90" s="12"/>
      <c r="E90" s="12"/>
      <c r="F90" s="12"/>
      <c r="G90" s="12"/>
      <c r="H90" s="12"/>
      <c r="I90" s="6"/>
    </row>
    <row r="91" spans="1:9" ht="16.2" thickBot="1" x14ac:dyDescent="0.35">
      <c r="A91" s="39" t="s">
        <v>31</v>
      </c>
      <c r="B91" s="40"/>
      <c r="C91" s="41">
        <f t="shared" ref="C91:H91" si="20">C63+C69+C88</f>
        <v>0</v>
      </c>
      <c r="D91" s="41">
        <f t="shared" si="20"/>
        <v>0</v>
      </c>
      <c r="E91" s="41">
        <f t="shared" si="20"/>
        <v>0</v>
      </c>
      <c r="F91" s="41">
        <f t="shared" si="20"/>
        <v>0</v>
      </c>
      <c r="G91" s="41">
        <f t="shared" si="20"/>
        <v>0</v>
      </c>
      <c r="H91" s="41">
        <f t="shared" si="20"/>
        <v>0</v>
      </c>
      <c r="I91" s="6"/>
    </row>
    <row r="92" spans="1:9" ht="14.4" thickTop="1" x14ac:dyDescent="0.3">
      <c r="A92" s="8"/>
      <c r="B92" s="8"/>
      <c r="C92" s="13"/>
      <c r="D92" s="13"/>
      <c r="E92" s="13"/>
      <c r="F92" s="13"/>
      <c r="G92" s="13"/>
      <c r="H92" s="13"/>
      <c r="I92" s="6"/>
    </row>
    <row r="93" spans="1:9" ht="15.6" x14ac:dyDescent="0.3">
      <c r="A93" s="9" t="s">
        <v>148</v>
      </c>
      <c r="B93" s="23"/>
      <c r="C93" s="10" t="str">
        <f>$C$4</f>
        <v>Yr 1</v>
      </c>
      <c r="D93" s="10" t="str">
        <f>$D$4</f>
        <v>Yr 2</v>
      </c>
      <c r="E93" s="10" t="str">
        <f>$E$4</f>
        <v>Yr 3</v>
      </c>
      <c r="F93" s="10" t="str">
        <f>$F$4</f>
        <v>Yr 4</v>
      </c>
      <c r="G93" s="10" t="str">
        <f>$G$4</f>
        <v>Yr 5</v>
      </c>
      <c r="H93" s="10" t="str">
        <f>$G$4</f>
        <v>Yr 5</v>
      </c>
      <c r="I93" s="6"/>
    </row>
    <row r="94" spans="1:9" x14ac:dyDescent="0.3">
      <c r="A94" s="48" t="s">
        <v>39</v>
      </c>
      <c r="B94" s="8"/>
      <c r="C94" s="102"/>
      <c r="D94" s="102"/>
      <c r="E94" s="102"/>
      <c r="F94" s="102"/>
      <c r="G94" s="102"/>
      <c r="H94" s="102"/>
      <c r="I94" s="121" t="s">
        <v>165</v>
      </c>
    </row>
    <row r="95" spans="1:9" x14ac:dyDescent="0.3">
      <c r="A95" s="93" t="s">
        <v>2</v>
      </c>
      <c r="B95" s="94"/>
      <c r="C95" s="105"/>
      <c r="D95" s="101">
        <f>C95*1.04</f>
        <v>0</v>
      </c>
      <c r="E95" s="101">
        <f>D95*1.04</f>
        <v>0</v>
      </c>
      <c r="F95" s="101">
        <f>E95*1.04</f>
        <v>0</v>
      </c>
      <c r="G95" s="101">
        <f>F95*1.04</f>
        <v>0</v>
      </c>
      <c r="H95" s="101">
        <f>G95*1.04</f>
        <v>0</v>
      </c>
      <c r="I95" s="98" t="s">
        <v>146</v>
      </c>
    </row>
    <row r="96" spans="1:9" x14ac:dyDescent="0.3">
      <c r="A96" s="89" t="s">
        <v>43</v>
      </c>
      <c r="B96" s="43"/>
      <c r="C96" s="46">
        <f>C94*C95</f>
        <v>0</v>
      </c>
      <c r="D96" s="46">
        <f>D94*D95</f>
        <v>0</v>
      </c>
      <c r="E96" s="46">
        <f t="shared" ref="E96:H96" si="21">E94*E95</f>
        <v>0</v>
      </c>
      <c r="F96" s="46">
        <f t="shared" si="21"/>
        <v>0</v>
      </c>
      <c r="G96" s="46">
        <f t="shared" si="21"/>
        <v>0</v>
      </c>
      <c r="H96" s="46">
        <f t="shared" si="21"/>
        <v>0</v>
      </c>
      <c r="I96" s="6"/>
    </row>
    <row r="97" spans="1:9" ht="14.4" x14ac:dyDescent="0.3">
      <c r="A97" s="29"/>
      <c r="B97" s="29"/>
      <c r="C97" s="30"/>
      <c r="D97" s="30"/>
      <c r="E97" s="30"/>
      <c r="F97" s="30"/>
      <c r="G97" s="30"/>
      <c r="H97" s="30"/>
    </row>
    <row r="98" spans="1:9" ht="30" customHeight="1" x14ac:dyDescent="0.3">
      <c r="A98" s="49" t="s">
        <v>147</v>
      </c>
      <c r="B98" s="31" t="s">
        <v>3</v>
      </c>
      <c r="C98" s="10" t="str">
        <f>$C$4</f>
        <v>Yr 1</v>
      </c>
      <c r="D98" s="10" t="str">
        <f>$D$4</f>
        <v>Yr 2</v>
      </c>
      <c r="E98" s="10" t="str">
        <f>$E$4</f>
        <v>Yr 3</v>
      </c>
      <c r="F98" s="10" t="str">
        <f>$F$4</f>
        <v>Yr 4</v>
      </c>
      <c r="G98" s="10" t="str">
        <f>$G$4</f>
        <v>Yr 5</v>
      </c>
      <c r="H98" s="10" t="str">
        <f>$G$4</f>
        <v>Yr 5</v>
      </c>
      <c r="I98" s="6"/>
    </row>
    <row r="99" spans="1:9" x14ac:dyDescent="0.3">
      <c r="A99" s="89" t="s">
        <v>151</v>
      </c>
      <c r="B99" s="105"/>
      <c r="C99" s="45">
        <f>C91*$B$99</f>
        <v>0</v>
      </c>
      <c r="D99" s="45">
        <f>D91*$B$99</f>
        <v>0</v>
      </c>
      <c r="E99" s="45">
        <f t="shared" ref="E99:H99" si="22">E91*$B$99</f>
        <v>0</v>
      </c>
      <c r="F99" s="45">
        <f t="shared" si="22"/>
        <v>0</v>
      </c>
      <c r="G99" s="45">
        <f t="shared" si="22"/>
        <v>0</v>
      </c>
      <c r="H99" s="45">
        <f t="shared" si="22"/>
        <v>0</v>
      </c>
      <c r="I99" s="98" t="s">
        <v>146</v>
      </c>
    </row>
    <row r="100" spans="1:9" customFormat="1" ht="14.4" x14ac:dyDescent="0.3">
      <c r="A100" s="17"/>
      <c r="B100" s="17"/>
      <c r="C100" s="17"/>
      <c r="D100" s="17"/>
      <c r="E100" s="17"/>
      <c r="F100" s="17"/>
      <c r="G100" s="17"/>
      <c r="H100" s="17"/>
      <c r="I100" s="99"/>
    </row>
    <row r="101" spans="1:9" x14ac:dyDescent="0.3">
      <c r="A101" s="8" t="s">
        <v>61</v>
      </c>
      <c r="B101" s="8"/>
      <c r="C101" s="25"/>
      <c r="D101" s="25"/>
      <c r="E101" s="25"/>
      <c r="F101" s="25"/>
      <c r="G101" s="25"/>
      <c r="H101" s="25"/>
    </row>
    <row r="102" spans="1:9" x14ac:dyDescent="0.3">
      <c r="A102" s="76" t="s">
        <v>62</v>
      </c>
      <c r="B102" s="95"/>
      <c r="C102" s="96">
        <f>C101*C$65</f>
        <v>0</v>
      </c>
      <c r="D102" s="96">
        <f t="shared" ref="D102:H102" si="23">D101*D$65</f>
        <v>0</v>
      </c>
      <c r="E102" s="96">
        <f t="shared" si="23"/>
        <v>0</v>
      </c>
      <c r="F102" s="96">
        <f t="shared" si="23"/>
        <v>0</v>
      </c>
      <c r="G102" s="96">
        <f t="shared" si="23"/>
        <v>0</v>
      </c>
      <c r="H102" s="96">
        <f t="shared" si="23"/>
        <v>0</v>
      </c>
      <c r="I102" s="98" t="s">
        <v>146</v>
      </c>
    </row>
    <row r="103" spans="1:9" x14ac:dyDescent="0.3">
      <c r="A103" s="50" t="s">
        <v>63</v>
      </c>
      <c r="B103" s="105"/>
      <c r="C103" s="45">
        <f>C102*$B$103</f>
        <v>0</v>
      </c>
      <c r="D103" s="45">
        <f t="shared" ref="D103:H103" si="24">D102*$B$99</f>
        <v>0</v>
      </c>
      <c r="E103" s="45">
        <f t="shared" si="24"/>
        <v>0</v>
      </c>
      <c r="F103" s="45">
        <f t="shared" si="24"/>
        <v>0</v>
      </c>
      <c r="G103" s="45">
        <f t="shared" si="24"/>
        <v>0</v>
      </c>
      <c r="H103" s="45">
        <f t="shared" si="24"/>
        <v>0</v>
      </c>
      <c r="I103" s="6"/>
    </row>
    <row r="104" spans="1:9" x14ac:dyDescent="0.3">
      <c r="A104" s="8"/>
      <c r="B104" s="8"/>
      <c r="C104" s="13"/>
      <c r="D104" s="13"/>
      <c r="E104" s="13"/>
      <c r="F104" s="13"/>
      <c r="G104" s="13"/>
      <c r="H104" s="13"/>
      <c r="I104" s="6"/>
    </row>
    <row r="105" spans="1:9" x14ac:dyDescent="0.3">
      <c r="A105" s="8" t="s">
        <v>60</v>
      </c>
      <c r="B105" s="8"/>
      <c r="C105" s="25"/>
      <c r="D105" s="25"/>
      <c r="E105" s="25"/>
      <c r="F105" s="25"/>
      <c r="G105" s="25"/>
      <c r="H105" s="25"/>
      <c r="I105" s="6"/>
    </row>
    <row r="106" spans="1:9" x14ac:dyDescent="0.3">
      <c r="A106" s="76" t="s">
        <v>65</v>
      </c>
      <c r="B106" s="76"/>
      <c r="C106" s="96">
        <f>C105*C$65</f>
        <v>0</v>
      </c>
      <c r="D106" s="96">
        <f t="shared" ref="D106:H106" si="25">D105*D$65</f>
        <v>0</v>
      </c>
      <c r="E106" s="96">
        <f t="shared" si="25"/>
        <v>0</v>
      </c>
      <c r="F106" s="96">
        <f t="shared" si="25"/>
        <v>0</v>
      </c>
      <c r="G106" s="96">
        <f t="shared" si="25"/>
        <v>0</v>
      </c>
      <c r="H106" s="96">
        <f t="shared" si="25"/>
        <v>0</v>
      </c>
      <c r="I106" s="98" t="s">
        <v>146</v>
      </c>
    </row>
    <row r="107" spans="1:9" x14ac:dyDescent="0.3">
      <c r="A107" s="89" t="s">
        <v>64</v>
      </c>
      <c r="B107" s="105"/>
      <c r="C107" s="45">
        <f>C106*$B$107</f>
        <v>0</v>
      </c>
      <c r="D107" s="45">
        <f t="shared" ref="D107:H107" si="26">D106*$B$107</f>
        <v>0</v>
      </c>
      <c r="E107" s="45">
        <f t="shared" si="26"/>
        <v>0</v>
      </c>
      <c r="F107" s="45">
        <f t="shared" si="26"/>
        <v>0</v>
      </c>
      <c r="G107" s="45">
        <f t="shared" si="26"/>
        <v>0</v>
      </c>
      <c r="H107" s="45">
        <f t="shared" si="26"/>
        <v>0</v>
      </c>
    </row>
    <row r="108" spans="1:9" x14ac:dyDescent="0.3">
      <c r="A108" s="8"/>
      <c r="B108" s="8"/>
      <c r="C108" s="12"/>
      <c r="D108" s="12"/>
      <c r="E108" s="12"/>
      <c r="F108" s="12"/>
      <c r="G108" s="12"/>
      <c r="H108" s="12"/>
    </row>
    <row r="109" spans="1:9" x14ac:dyDescent="0.3">
      <c r="A109" s="90"/>
      <c r="B109" s="8"/>
      <c r="C109" s="26"/>
      <c r="D109" s="26"/>
      <c r="E109" s="26"/>
      <c r="F109" s="26"/>
      <c r="G109" s="26"/>
      <c r="H109" s="26"/>
      <c r="I109" s="6"/>
    </row>
    <row r="110" spans="1:9" ht="16.2" thickBot="1" x14ac:dyDescent="0.35">
      <c r="A110" s="39" t="s">
        <v>32</v>
      </c>
      <c r="B110" s="40"/>
      <c r="C110" s="41">
        <f>C96+C99+C103+C107</f>
        <v>0</v>
      </c>
      <c r="D110" s="41">
        <f t="shared" ref="D110:H110" si="27">D96+D99+D103+D107</f>
        <v>0</v>
      </c>
      <c r="E110" s="41">
        <f t="shared" si="27"/>
        <v>0</v>
      </c>
      <c r="F110" s="41">
        <f t="shared" si="27"/>
        <v>0</v>
      </c>
      <c r="G110" s="41">
        <f t="shared" si="27"/>
        <v>0</v>
      </c>
      <c r="H110" s="41">
        <f t="shared" si="27"/>
        <v>0</v>
      </c>
      <c r="I110" s="6"/>
    </row>
    <row r="111" spans="1:9" ht="14.4" thickTop="1" x14ac:dyDescent="0.3">
      <c r="A111" s="8"/>
      <c r="B111" s="8"/>
      <c r="C111" s="12"/>
      <c r="D111" s="12"/>
      <c r="E111" s="12"/>
      <c r="F111" s="12"/>
      <c r="G111" s="12"/>
      <c r="H111" s="12"/>
      <c r="I111" s="6"/>
    </row>
    <row r="112" spans="1:9" ht="16.2" thickBot="1" x14ac:dyDescent="0.35">
      <c r="A112" s="39" t="s">
        <v>4</v>
      </c>
      <c r="B112" s="40"/>
      <c r="C112" s="41">
        <f>+C91+C110</f>
        <v>0</v>
      </c>
      <c r="D112" s="41">
        <f t="shared" ref="D112:H112" si="28">+D91+D110</f>
        <v>0</v>
      </c>
      <c r="E112" s="41">
        <f t="shared" si="28"/>
        <v>0</v>
      </c>
      <c r="F112" s="41">
        <f t="shared" si="28"/>
        <v>0</v>
      </c>
      <c r="G112" s="41">
        <f t="shared" si="28"/>
        <v>0</v>
      </c>
      <c r="H112" s="41">
        <f t="shared" si="28"/>
        <v>0</v>
      </c>
      <c r="I112" s="6"/>
    </row>
    <row r="113" spans="1:9" ht="15" thickTop="1" thickBot="1" x14ac:dyDescent="0.35">
      <c r="C113" s="3"/>
      <c r="D113" s="3"/>
      <c r="E113" s="3"/>
      <c r="F113" s="3"/>
      <c r="G113" s="3"/>
      <c r="H113" s="3"/>
      <c r="I113" s="6"/>
    </row>
    <row r="114" spans="1:9" ht="16.2" thickBot="1" x14ac:dyDescent="0.35">
      <c r="A114" s="106" t="s">
        <v>5</v>
      </c>
      <c r="B114" s="107"/>
      <c r="C114" s="108">
        <f>C55-C112</f>
        <v>0</v>
      </c>
      <c r="D114" s="108">
        <f t="shared" ref="D114:H114" si="29">D55-D112</f>
        <v>0</v>
      </c>
      <c r="E114" s="108">
        <f t="shared" si="29"/>
        <v>0</v>
      </c>
      <c r="F114" s="108">
        <f t="shared" si="29"/>
        <v>0</v>
      </c>
      <c r="G114" s="108">
        <f t="shared" si="29"/>
        <v>0</v>
      </c>
      <c r="H114" s="108">
        <f t="shared" si="29"/>
        <v>0</v>
      </c>
      <c r="I114" s="6"/>
    </row>
    <row r="116" spans="1:9" x14ac:dyDescent="0.3">
      <c r="C116" s="1"/>
      <c r="D116" s="1"/>
      <c r="E116" s="1"/>
      <c r="F116" s="1"/>
      <c r="G116" s="1"/>
      <c r="H116" s="1"/>
      <c r="I116" s="6"/>
    </row>
    <row r="117" spans="1:9" x14ac:dyDescent="0.3">
      <c r="C117" s="1"/>
      <c r="D117" s="1"/>
      <c r="E117" s="1"/>
      <c r="F117" s="1"/>
      <c r="G117" s="1"/>
      <c r="H117" s="1"/>
      <c r="I117" s="6"/>
    </row>
    <row r="118" spans="1:9" x14ac:dyDescent="0.3">
      <c r="C118" s="1"/>
      <c r="D118" s="1"/>
      <c r="E118" s="1"/>
      <c r="F118" s="1"/>
      <c r="G118" s="1"/>
      <c r="H118" s="1"/>
      <c r="I118" s="6"/>
    </row>
    <row r="119" spans="1:9" x14ac:dyDescent="0.3">
      <c r="C119" s="1"/>
      <c r="D119" s="1"/>
      <c r="E119" s="1"/>
      <c r="F119" s="1"/>
      <c r="G119" s="1"/>
      <c r="H119" s="1"/>
      <c r="I119" s="6"/>
    </row>
    <row r="120" spans="1:9" x14ac:dyDescent="0.3">
      <c r="C120" s="1"/>
      <c r="D120" s="1"/>
      <c r="E120" s="1"/>
      <c r="F120" s="1"/>
      <c r="G120" s="1"/>
      <c r="H120" s="1"/>
      <c r="I120" s="6"/>
    </row>
    <row r="121" spans="1:9" x14ac:dyDescent="0.3">
      <c r="C121" s="1"/>
      <c r="D121" s="1"/>
      <c r="E121" s="1"/>
      <c r="F121" s="1"/>
      <c r="G121" s="1"/>
      <c r="H121" s="1"/>
      <c r="I121" s="6"/>
    </row>
    <row r="122" spans="1:9" x14ac:dyDescent="0.3">
      <c r="C122" s="1"/>
      <c r="D122" s="1"/>
      <c r="E122" s="1"/>
      <c r="F122" s="1"/>
      <c r="G122" s="1"/>
      <c r="H122" s="1"/>
      <c r="I122" s="6"/>
    </row>
    <row r="123" spans="1:9" x14ac:dyDescent="0.3">
      <c r="C123" s="1"/>
      <c r="D123" s="1"/>
      <c r="E123" s="1"/>
      <c r="F123" s="1"/>
      <c r="G123" s="1"/>
      <c r="H123" s="1"/>
      <c r="I123" s="6"/>
    </row>
    <row r="124" spans="1:9" x14ac:dyDescent="0.3">
      <c r="C124" s="1"/>
      <c r="D124" s="1"/>
      <c r="E124" s="1"/>
      <c r="F124" s="1"/>
      <c r="G124" s="1"/>
      <c r="H124" s="1"/>
      <c r="I124" s="6"/>
    </row>
    <row r="129" spans="3:9" x14ac:dyDescent="0.3">
      <c r="C129" s="1"/>
      <c r="D129" s="1"/>
      <c r="E129" s="1"/>
      <c r="F129" s="1"/>
      <c r="G129" s="1"/>
      <c r="H129" s="1"/>
      <c r="I129" s="4"/>
    </row>
  </sheetData>
  <sheetProtection selectLockedCells="1"/>
  <mergeCells count="2">
    <mergeCell ref="I58:I60"/>
    <mergeCell ref="I72:I87"/>
  </mergeCells>
  <dataValidations count="1">
    <dataValidation type="list" allowBlank="1" showInputMessage="1" showErrorMessage="1" sqref="B31" xr:uid="{5A0DC1DE-6B49-44CC-BB3B-1C3E2E876F30}">
      <formula1>#REF!</formula1>
    </dataValidation>
  </dataValidations>
  <hyperlinks>
    <hyperlink ref="I99" r:id="rId1" xr:uid="{A4E57526-51F0-4732-B9CA-4DABBB215BDA}"/>
    <hyperlink ref="I95" r:id="rId2" xr:uid="{EF3F17EA-3CBF-4010-A607-93BF63729D4E}"/>
    <hyperlink ref="I102" r:id="rId3" xr:uid="{1B02A6FD-ADBD-4A22-A1AA-DBE4E08186EF}"/>
    <hyperlink ref="I106" r:id="rId4" xr:uid="{A5CAF95D-3C10-429E-B383-8A5A6D49CAB3}"/>
  </hyperlinks>
  <pageMargins left="0.75" right="0.75" top="1" bottom="1" header="0.5" footer="0.5"/>
  <pageSetup paperSize="3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329B084E7A5F47B84A9D71D9BB5134" ma:contentTypeVersion="0" ma:contentTypeDescription="Create a new document." ma:contentTypeScope="" ma:versionID="4a9cbce4b8ee563608830674f9c565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823488-64F8-4A58-BB27-888E1F6090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20FE35-DF46-47B8-B6C8-E21D40F2A9F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5054F77-B518-474B-B1E6-B5B6967C16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 Assumptions</vt:lpstr>
      <vt:lpstr>Program Budget Standard Tuition</vt:lpstr>
      <vt:lpstr>Program Budget Variable Tuition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Citarella</dc:creator>
  <cp:lastModifiedBy>Shari Bergquist</cp:lastModifiedBy>
  <cp:lastPrinted>2015-12-02T20:56:05Z</cp:lastPrinted>
  <dcterms:created xsi:type="dcterms:W3CDTF">2013-04-04T20:58:31Z</dcterms:created>
  <dcterms:modified xsi:type="dcterms:W3CDTF">2023-10-17T18:44:44Z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0x010100E9329B084E7A5F47B84A9D71D9BB5134</vt:lpwstr>
  </property>
</Properties>
</file>