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uley\Desktop\"/>
    </mc:Choice>
  </mc:AlternateContent>
  <xr:revisionPtr revIDLastSave="0" documentId="13_ncr:1_{F5EF662F-1FB3-4849-9749-9F4F03EBD8D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ummary" sheetId="7" r:id="rId1"/>
    <sheet name="By Unit" sheetId="6" r:id="rId2"/>
  </sheets>
  <definedNames>
    <definedName name="_xlnm._FilterDatabase" localSheetId="0" hidden="1">Summary!#REF!</definedName>
    <definedName name="_xlnm.Print_Area" localSheetId="1">'By Unit'!$A$1:$AB$98</definedName>
    <definedName name="_xlnm.Print_Area" localSheetId="0">Summary!$A$1:$AA$17</definedName>
    <definedName name="_xlnm.Print_Titles" localSheetId="1">'By Unit'!$4:$5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6" l="1"/>
  <c r="G11" i="6"/>
  <c r="H10" i="6"/>
  <c r="G10" i="6"/>
  <c r="AA92" i="6"/>
  <c r="AA63" i="6"/>
  <c r="AB63" i="6"/>
  <c r="AA64" i="6"/>
  <c r="AB64" i="6"/>
  <c r="AA65" i="6"/>
  <c r="AB65" i="6"/>
  <c r="AA66" i="6"/>
  <c r="AB66" i="6"/>
  <c r="AA67" i="6"/>
  <c r="AB67" i="6"/>
  <c r="AA68" i="6"/>
  <c r="AB68" i="6"/>
  <c r="AA21" i="6"/>
  <c r="AB21" i="6"/>
  <c r="AA22" i="6"/>
  <c r="AB22" i="6"/>
  <c r="AA15" i="7" l="1"/>
  <c r="AA14" i="7"/>
  <c r="AA13" i="7"/>
  <c r="AA12" i="7"/>
  <c r="AA11" i="7"/>
  <c r="AA10" i="7"/>
  <c r="AA9" i="7"/>
  <c r="AA8" i="7"/>
  <c r="AA7" i="7"/>
  <c r="AA6" i="7"/>
  <c r="Z7" i="7"/>
  <c r="Z8" i="7"/>
  <c r="Z9" i="7"/>
  <c r="Z10" i="7"/>
  <c r="Z11" i="7"/>
  <c r="Z12" i="7"/>
  <c r="Z13" i="7"/>
  <c r="Z14" i="7"/>
  <c r="Z15" i="7"/>
  <c r="Z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95" i="6"/>
  <c r="AB92" i="6"/>
  <c r="AB70" i="6"/>
  <c r="AA70" i="6"/>
  <c r="AB69" i="6"/>
  <c r="AA69" i="6"/>
  <c r="AB30" i="6"/>
  <c r="AA30" i="6"/>
  <c r="AA16" i="7" l="1"/>
  <c r="Z16" i="7"/>
  <c r="B16" i="7"/>
  <c r="AB11" i="6"/>
  <c r="AA11" i="6"/>
  <c r="AB10" i="6"/>
  <c r="AA10" i="6"/>
  <c r="AA94" i="6"/>
  <c r="AB94" i="6"/>
  <c r="AA89" i="6"/>
  <c r="AB89" i="6"/>
  <c r="AA79" i="6"/>
  <c r="AB79" i="6"/>
  <c r="AA27" i="6" l="1"/>
  <c r="AB27" i="6"/>
  <c r="AB93" i="6"/>
  <c r="AA93" i="6"/>
  <c r="AB91" i="6"/>
  <c r="AA91" i="6"/>
  <c r="AB88" i="6"/>
  <c r="AA88" i="6"/>
  <c r="AB86" i="6"/>
  <c r="AB84" i="6"/>
  <c r="AA84" i="6"/>
  <c r="AB78" i="6"/>
  <c r="AA78" i="6"/>
  <c r="AB77" i="6"/>
  <c r="AA77" i="6"/>
  <c r="AB76" i="6"/>
  <c r="AA76" i="6"/>
  <c r="AB75" i="6"/>
  <c r="AA75" i="6"/>
  <c r="AB74" i="6"/>
  <c r="AA74" i="6"/>
  <c r="AB73" i="6"/>
  <c r="AA73" i="6"/>
  <c r="AB72" i="6"/>
  <c r="AA72" i="6"/>
  <c r="AB71" i="6"/>
  <c r="AA71" i="6"/>
  <c r="AB62" i="6"/>
  <c r="AA62" i="6"/>
  <c r="AB61" i="6"/>
  <c r="AA61" i="6"/>
  <c r="AB60" i="6"/>
  <c r="AA60" i="6"/>
  <c r="AB59" i="6"/>
  <c r="AA59" i="6"/>
  <c r="AB58" i="6"/>
  <c r="AA58" i="6"/>
  <c r="AB57" i="6"/>
  <c r="AA57" i="6"/>
  <c r="AB56" i="6"/>
  <c r="AA56" i="6"/>
  <c r="AB55" i="6"/>
  <c r="AA55" i="6"/>
  <c r="AB54" i="6"/>
  <c r="AA54" i="6"/>
  <c r="AB53" i="6"/>
  <c r="AA53" i="6"/>
  <c r="AB52" i="6"/>
  <c r="AA52" i="6"/>
  <c r="AB51" i="6"/>
  <c r="AA51" i="6"/>
  <c r="AB50" i="6"/>
  <c r="AA50" i="6"/>
  <c r="AB49" i="6"/>
  <c r="AA49" i="6"/>
  <c r="AB48" i="6"/>
  <c r="AA48" i="6"/>
  <c r="AB47" i="6"/>
  <c r="AA47" i="6"/>
  <c r="AB46" i="6"/>
  <c r="AA46" i="6"/>
  <c r="AB45" i="6"/>
  <c r="AA45" i="6"/>
  <c r="AB44" i="6"/>
  <c r="AA44" i="6"/>
  <c r="AB43" i="6"/>
  <c r="AA43" i="6"/>
  <c r="AB42" i="6"/>
  <c r="AA42" i="6"/>
  <c r="AB40" i="6"/>
  <c r="AA40" i="6"/>
  <c r="AB39" i="6"/>
  <c r="AA39" i="6"/>
  <c r="AB38" i="6"/>
  <c r="AA38" i="6"/>
  <c r="AB37" i="6"/>
  <c r="AA37" i="6"/>
  <c r="AB36" i="6"/>
  <c r="AA36" i="6"/>
  <c r="AB35" i="6"/>
  <c r="AA35" i="6"/>
  <c r="AB34" i="6"/>
  <c r="AA34" i="6"/>
  <c r="AB33" i="6"/>
  <c r="AA33" i="6"/>
  <c r="AB31" i="6"/>
  <c r="AA31" i="6"/>
  <c r="AB29" i="6"/>
  <c r="AA29" i="6"/>
  <c r="AB26" i="6"/>
  <c r="AA26" i="6"/>
  <c r="AB25" i="6"/>
  <c r="AA25" i="6"/>
  <c r="AB24" i="6"/>
  <c r="AA24" i="6"/>
  <c r="AB23" i="6"/>
  <c r="AA23" i="6"/>
  <c r="AB20" i="6"/>
  <c r="AA20" i="6"/>
  <c r="AB19" i="6"/>
  <c r="AA19" i="6"/>
  <c r="AB17" i="6"/>
  <c r="AA17" i="6"/>
  <c r="AB16" i="6"/>
  <c r="AA16" i="6"/>
  <c r="AB15" i="6"/>
  <c r="AA15" i="6"/>
  <c r="AB14" i="6"/>
  <c r="AA14" i="6"/>
  <c r="AB13" i="6"/>
  <c r="AA13" i="6"/>
  <c r="AB12" i="6"/>
  <c r="AA12" i="6"/>
  <c r="AB9" i="6"/>
  <c r="AA9" i="6"/>
  <c r="AB8" i="6"/>
  <c r="AA8" i="6"/>
  <c r="AB7" i="6"/>
  <c r="AA7" i="6"/>
  <c r="AB6" i="6"/>
  <c r="AA6" i="6"/>
  <c r="Y95" i="6"/>
  <c r="Z90" i="6"/>
  <c r="Y90" i="6"/>
  <c r="Z87" i="6"/>
  <c r="Y87" i="6"/>
  <c r="Z85" i="6"/>
  <c r="Y85" i="6"/>
  <c r="Z83" i="6"/>
  <c r="Y83" i="6"/>
  <c r="Z80" i="6"/>
  <c r="Y80" i="6"/>
  <c r="Z41" i="6"/>
  <c r="Y41" i="6"/>
  <c r="Z32" i="6"/>
  <c r="Y32" i="6"/>
  <c r="Z28" i="6"/>
  <c r="Y28" i="6"/>
  <c r="Z18" i="6"/>
  <c r="Y18" i="6"/>
  <c r="X95" i="6"/>
  <c r="W95" i="6"/>
  <c r="X90" i="6"/>
  <c r="W90" i="6"/>
  <c r="X87" i="6"/>
  <c r="W87" i="6"/>
  <c r="X85" i="6"/>
  <c r="W85" i="6"/>
  <c r="X83" i="6"/>
  <c r="W83" i="6"/>
  <c r="X80" i="6"/>
  <c r="W80" i="6"/>
  <c r="X41" i="6"/>
  <c r="W41" i="6"/>
  <c r="X32" i="6"/>
  <c r="W32" i="6"/>
  <c r="X28" i="6"/>
  <c r="W28" i="6"/>
  <c r="X18" i="6"/>
  <c r="W18" i="6"/>
  <c r="V95" i="6"/>
  <c r="U95" i="6"/>
  <c r="V90" i="6"/>
  <c r="U90" i="6"/>
  <c r="V87" i="6"/>
  <c r="U87" i="6"/>
  <c r="V85" i="6"/>
  <c r="U85" i="6"/>
  <c r="V83" i="6"/>
  <c r="U83" i="6"/>
  <c r="V80" i="6"/>
  <c r="U80" i="6"/>
  <c r="V41" i="6"/>
  <c r="U41" i="6"/>
  <c r="V32" i="6"/>
  <c r="U32" i="6"/>
  <c r="V28" i="6"/>
  <c r="U28" i="6"/>
  <c r="V18" i="6"/>
  <c r="U18" i="6"/>
  <c r="T95" i="6"/>
  <c r="S95" i="6"/>
  <c r="T90" i="6"/>
  <c r="S90" i="6"/>
  <c r="T87" i="6"/>
  <c r="S87" i="6"/>
  <c r="T85" i="6"/>
  <c r="S85" i="6"/>
  <c r="T83" i="6"/>
  <c r="S83" i="6"/>
  <c r="T80" i="6"/>
  <c r="S80" i="6"/>
  <c r="T41" i="6"/>
  <c r="S41" i="6"/>
  <c r="T32" i="6"/>
  <c r="S32" i="6"/>
  <c r="T28" i="6"/>
  <c r="S28" i="6"/>
  <c r="T18" i="6"/>
  <c r="S18" i="6"/>
  <c r="R95" i="6"/>
  <c r="Q95" i="6"/>
  <c r="R90" i="6"/>
  <c r="Q90" i="6"/>
  <c r="R87" i="6"/>
  <c r="Q87" i="6"/>
  <c r="R85" i="6"/>
  <c r="Q85" i="6"/>
  <c r="R83" i="6"/>
  <c r="Q83" i="6"/>
  <c r="R80" i="6"/>
  <c r="Q80" i="6"/>
  <c r="R41" i="6"/>
  <c r="Q41" i="6"/>
  <c r="R32" i="6"/>
  <c r="Q32" i="6"/>
  <c r="R28" i="6"/>
  <c r="Q28" i="6"/>
  <c r="R18" i="6"/>
  <c r="Q18" i="6"/>
  <c r="P95" i="6"/>
  <c r="O95" i="6"/>
  <c r="P90" i="6"/>
  <c r="O90" i="6"/>
  <c r="P87" i="6"/>
  <c r="O87" i="6"/>
  <c r="P85" i="6"/>
  <c r="O85" i="6"/>
  <c r="P83" i="6"/>
  <c r="O83" i="6"/>
  <c r="P80" i="6"/>
  <c r="O80" i="6"/>
  <c r="P41" i="6"/>
  <c r="O41" i="6"/>
  <c r="P32" i="6"/>
  <c r="O32" i="6"/>
  <c r="P28" i="6"/>
  <c r="O28" i="6"/>
  <c r="P18" i="6"/>
  <c r="O18" i="6"/>
  <c r="P97" i="6" l="1"/>
  <c r="R97" i="6"/>
  <c r="T97" i="6"/>
  <c r="Z97" i="6"/>
  <c r="X97" i="6"/>
  <c r="V97" i="6"/>
  <c r="O97" i="6"/>
  <c r="Q97" i="6"/>
  <c r="S97" i="6"/>
  <c r="U97" i="6"/>
  <c r="W97" i="6"/>
  <c r="Y97" i="6"/>
  <c r="D80" i="6"/>
  <c r="E80" i="6"/>
  <c r="F80" i="6"/>
  <c r="G80" i="6"/>
  <c r="H80" i="6"/>
  <c r="I80" i="6"/>
  <c r="J80" i="6"/>
  <c r="K80" i="6"/>
  <c r="L80" i="6"/>
  <c r="M80" i="6"/>
  <c r="N80" i="6"/>
  <c r="C80" i="6"/>
  <c r="D32" i="6"/>
  <c r="E32" i="6"/>
  <c r="F32" i="6"/>
  <c r="G32" i="6"/>
  <c r="H32" i="6"/>
  <c r="I32" i="6"/>
  <c r="J32" i="6"/>
  <c r="K32" i="6"/>
  <c r="L32" i="6"/>
  <c r="M32" i="6"/>
  <c r="N32" i="6"/>
  <c r="C32" i="6"/>
  <c r="N95" i="6"/>
  <c r="M95" i="6"/>
  <c r="L95" i="6"/>
  <c r="K95" i="6"/>
  <c r="J95" i="6"/>
  <c r="I95" i="6"/>
  <c r="H95" i="6"/>
  <c r="G95" i="6"/>
  <c r="F95" i="6"/>
  <c r="E95" i="6"/>
  <c r="D95" i="6"/>
  <c r="C95" i="6"/>
  <c r="N90" i="6"/>
  <c r="M90" i="6"/>
  <c r="L90" i="6"/>
  <c r="K90" i="6"/>
  <c r="J90" i="6"/>
  <c r="I90" i="6"/>
  <c r="H90" i="6"/>
  <c r="G90" i="6"/>
  <c r="F90" i="6"/>
  <c r="E90" i="6"/>
  <c r="D90" i="6"/>
  <c r="C90" i="6"/>
  <c r="N85" i="6"/>
  <c r="M85" i="6"/>
  <c r="L85" i="6"/>
  <c r="K85" i="6"/>
  <c r="J85" i="6"/>
  <c r="I85" i="6"/>
  <c r="H85" i="6"/>
  <c r="G85" i="6"/>
  <c r="F85" i="6"/>
  <c r="E85" i="6"/>
  <c r="D85" i="6"/>
  <c r="C85" i="6"/>
  <c r="N83" i="6"/>
  <c r="M83" i="6"/>
  <c r="L83" i="6"/>
  <c r="K83" i="6"/>
  <c r="J83" i="6"/>
  <c r="I83" i="6"/>
  <c r="H83" i="6"/>
  <c r="G83" i="6"/>
  <c r="F83" i="6"/>
  <c r="E83" i="6"/>
  <c r="D83" i="6"/>
  <c r="C83" i="6"/>
  <c r="D41" i="6"/>
  <c r="E41" i="6"/>
  <c r="F41" i="6"/>
  <c r="G41" i="6"/>
  <c r="H41" i="6"/>
  <c r="I41" i="6"/>
  <c r="J41" i="6"/>
  <c r="K41" i="6"/>
  <c r="L41" i="6"/>
  <c r="M41" i="6"/>
  <c r="N41" i="6"/>
  <c r="C41" i="6"/>
  <c r="N28" i="6"/>
  <c r="M28" i="6"/>
  <c r="L28" i="6"/>
  <c r="K28" i="6"/>
  <c r="J28" i="6"/>
  <c r="I28" i="6"/>
  <c r="H28" i="6"/>
  <c r="G28" i="6"/>
  <c r="F28" i="6"/>
  <c r="E28" i="6"/>
  <c r="D28" i="6"/>
  <c r="C28" i="6"/>
  <c r="N18" i="6"/>
  <c r="M18" i="6"/>
  <c r="L18" i="6"/>
  <c r="K18" i="6"/>
  <c r="J18" i="6"/>
  <c r="I18" i="6"/>
  <c r="H18" i="6"/>
  <c r="G18" i="6"/>
  <c r="F18" i="6"/>
  <c r="E18" i="6"/>
  <c r="D18" i="6"/>
  <c r="C18" i="6"/>
  <c r="AB18" i="6" l="1"/>
  <c r="AB83" i="6"/>
  <c r="AB85" i="6"/>
  <c r="AB90" i="6"/>
  <c r="AB95" i="6"/>
  <c r="AB41" i="6"/>
  <c r="AB32" i="6"/>
  <c r="AB80" i="6"/>
  <c r="AA18" i="6"/>
  <c r="AA41" i="6"/>
  <c r="AA83" i="6"/>
  <c r="AA85" i="6"/>
  <c r="AA90" i="6"/>
  <c r="AA95" i="6"/>
  <c r="AA32" i="6"/>
  <c r="AA80" i="6"/>
  <c r="AB28" i="6"/>
  <c r="AA28" i="6"/>
  <c r="N87" i="6"/>
  <c r="N97" i="6" s="1"/>
  <c r="M87" i="6"/>
  <c r="M97" i="6" s="1"/>
  <c r="L87" i="6"/>
  <c r="L97" i="6" s="1"/>
  <c r="K87" i="6"/>
  <c r="K97" i="6" s="1"/>
  <c r="J87" i="6"/>
  <c r="J97" i="6" s="1"/>
  <c r="I87" i="6"/>
  <c r="I97" i="6" s="1"/>
  <c r="H87" i="6"/>
  <c r="H97" i="6" s="1"/>
  <c r="G87" i="6"/>
  <c r="G97" i="6" s="1"/>
  <c r="F87" i="6"/>
  <c r="F97" i="6" s="1"/>
  <c r="E87" i="6"/>
  <c r="E97" i="6" s="1"/>
  <c r="D87" i="6"/>
  <c r="D97" i="6" s="1"/>
  <c r="AB87" i="6" l="1"/>
  <c r="AB97" i="6" s="1"/>
  <c r="C87" i="6" l="1"/>
  <c r="C97" i="6" l="1"/>
  <c r="AA87" i="6"/>
  <c r="AA97" i="6" s="1"/>
</calcChain>
</file>

<file path=xl/sharedStrings.xml><?xml version="1.0" encoding="utf-8"?>
<sst xmlns="http://schemas.openxmlformats.org/spreadsheetml/2006/main" count="205" uniqueCount="118">
  <si>
    <t>Total</t>
  </si>
  <si>
    <t>Biology</t>
  </si>
  <si>
    <t>Chemistry</t>
  </si>
  <si>
    <t>Geology</t>
  </si>
  <si>
    <t>Physics</t>
  </si>
  <si>
    <t>Biochemistry</t>
  </si>
  <si>
    <t>Pediatrics</t>
  </si>
  <si>
    <t>Pharmacology</t>
  </si>
  <si>
    <t>Psychiatry</t>
  </si>
  <si>
    <t>Department</t>
  </si>
  <si>
    <t># of Awards</t>
  </si>
  <si>
    <t>Amount</t>
  </si>
  <si>
    <t>Vermont Cancer Center</t>
  </si>
  <si>
    <t>Plant &amp; Soil Science</t>
  </si>
  <si>
    <t>Education</t>
  </si>
  <si>
    <t>Mathematics &amp; Statistics</t>
  </si>
  <si>
    <t>COLLEGE OF ARTS &amp; SCIENCES</t>
  </si>
  <si>
    <t>COLLEGE OF EDUCATION &amp; SOCIAL SERVICES</t>
  </si>
  <si>
    <t>COLLEGE OF NURSING AND HEALTH SCIENCES</t>
  </si>
  <si>
    <t>COLLEGE OF ENGINEERING &amp; MATHEMATICAL SCIENCES</t>
  </si>
  <si>
    <t>Plant Biology</t>
  </si>
  <si>
    <t>Consulting Archaeology Program</t>
  </si>
  <si>
    <t>College/Unit</t>
  </si>
  <si>
    <t>Computer Science</t>
  </si>
  <si>
    <t>CAS</t>
  </si>
  <si>
    <t>CEMS</t>
  </si>
  <si>
    <t>CESS</t>
  </si>
  <si>
    <t>CNHS</t>
  </si>
  <si>
    <t>OTHER</t>
  </si>
  <si>
    <t>RSENR</t>
  </si>
  <si>
    <t>Graduate College</t>
  </si>
  <si>
    <t>Totals</t>
  </si>
  <si>
    <t>Transportation Research Center</t>
  </si>
  <si>
    <t>Surgery</t>
  </si>
  <si>
    <t>Neurological Sciences</t>
  </si>
  <si>
    <t>Psychological Science</t>
  </si>
  <si>
    <t>Orthopaedics &amp; Rehabilitation</t>
  </si>
  <si>
    <t>Animal and Veterinary Sciences</t>
  </si>
  <si>
    <t>Civil &amp; Env Engineering</t>
  </si>
  <si>
    <t>Mechanical Engineering</t>
  </si>
  <si>
    <t>LARNER COLLEGE OF MEDICINE</t>
  </si>
  <si>
    <t>LCOM</t>
  </si>
  <si>
    <t>RUBENSTEIN SCHOOL</t>
  </si>
  <si>
    <t>COLLEGE OF AGRICULTURE &amp; LIFE SCIENCES</t>
  </si>
  <si>
    <t>CALS</t>
  </si>
  <si>
    <t>CALS Dean's Office</t>
  </si>
  <si>
    <t>Com Dev &amp; Applied Economics</t>
  </si>
  <si>
    <t>Ext - Programming &amp; Fac Sup</t>
  </si>
  <si>
    <t>Ext - SARE</t>
  </si>
  <si>
    <t>Ext - State Ofc Staff</t>
  </si>
  <si>
    <t>Ext - Statewide 4-H</t>
  </si>
  <si>
    <t>Ext - Sustainable Agricltr Ctr</t>
  </si>
  <si>
    <t>Nutrition &amp; Food Sciences</t>
  </si>
  <si>
    <t>Ctr on Disability &amp; Community</t>
  </si>
  <si>
    <t>CEM Dean's Ofc</t>
  </si>
  <si>
    <t>Elec &amp; Biomed Engineering</t>
  </si>
  <si>
    <t>COM Microbio &amp; Molec Genetics</t>
  </si>
  <si>
    <t>COM Ofc of Clin Transltn Sci</t>
  </si>
  <si>
    <t>COM Ofc of Clin Trials Rsch</t>
  </si>
  <si>
    <t>COM Ofc of Primary Care</t>
  </si>
  <si>
    <t>COM Office of the Dean</t>
  </si>
  <si>
    <t>Family Medicine</t>
  </si>
  <si>
    <t>Med-Cardiology</t>
  </si>
  <si>
    <t>Med-Endocrinology</t>
  </si>
  <si>
    <t>Med-Gen Internal Med</t>
  </si>
  <si>
    <t>Med-Hematology Oncology</t>
  </si>
  <si>
    <t>Med-Immunobiology</t>
  </si>
  <si>
    <t>Med-Infectious Disease</t>
  </si>
  <si>
    <t>Med-Nephrology</t>
  </si>
  <si>
    <t>Med-Pulmonary</t>
  </si>
  <si>
    <t>Molecular Physlgy &amp; Biophysics</t>
  </si>
  <si>
    <t>Obstetrics Gynecology&amp;Reprod</t>
  </si>
  <si>
    <t>Ofc of Health Promo Research</t>
  </si>
  <si>
    <t>PathLabMed - Anatomic</t>
  </si>
  <si>
    <t>Pathology&amp;Laboratory Medicine</t>
  </si>
  <si>
    <t>Peds-Neonatology</t>
  </si>
  <si>
    <t>Peds-Pulmonary</t>
  </si>
  <si>
    <t>Surg-Emergency Med</t>
  </si>
  <si>
    <t>Surg-Trauma</t>
  </si>
  <si>
    <t>Biomedical and Health Sci</t>
  </si>
  <si>
    <t>GROSSMAN SCHOOL OF BUSINESS</t>
  </si>
  <si>
    <t>Grossman School of Business</t>
  </si>
  <si>
    <t>OFFICE OF VICE PRESIDENT FOR RESEARCH</t>
  </si>
  <si>
    <t>Rubenstein Sch Env &amp; Nat Res</t>
  </si>
  <si>
    <t>GSM</t>
  </si>
  <si>
    <t>OVPR</t>
  </si>
  <si>
    <t>NSF</t>
  </si>
  <si>
    <t>DOD</t>
  </si>
  <si>
    <t>DOT</t>
  </si>
  <si>
    <t>DOI</t>
  </si>
  <si>
    <t>NASA</t>
  </si>
  <si>
    <t>DHHS - NIH</t>
  </si>
  <si>
    <t>DHHS - OTHER</t>
  </si>
  <si>
    <t>USDA - NIFA</t>
  </si>
  <si>
    <t>USDA - OTHER</t>
  </si>
  <si>
    <t>ED</t>
  </si>
  <si>
    <t>ENERGY</t>
  </si>
  <si>
    <t>Interdisciplinary Research Grp</t>
  </si>
  <si>
    <t>ObGyn-Maternal Fetal</t>
  </si>
  <si>
    <t>Social Work Outreach</t>
  </si>
  <si>
    <t>Peds-Cardiology</t>
  </si>
  <si>
    <t>Fleming Museum</t>
  </si>
  <si>
    <t>CFAS TRIO Programs</t>
  </si>
  <si>
    <t>ObGyn-General</t>
  </si>
  <si>
    <t>EPSCoR</t>
  </si>
  <si>
    <t>VP Research Admin Office</t>
  </si>
  <si>
    <t xml:space="preserve">FY22 Sponsored Project Activity Report - Awards Received by Originating Federal Sponsor by College/Unit                                                                </t>
  </si>
  <si>
    <t xml:space="preserve">FY22 Sponsored Project Activity Report - Awards Received by Originating Federal Sponsor by College/Unit and Department                                                           </t>
  </si>
  <si>
    <t>Ext - Migrant Hlth &amp; Education</t>
  </si>
  <si>
    <t>Anthropology</t>
  </si>
  <si>
    <t>Center for Rsch on VT</t>
  </si>
  <si>
    <t>Geography &amp; Geosciences</t>
  </si>
  <si>
    <t>Anesthesiology</t>
  </si>
  <si>
    <t>Medicine</t>
  </si>
  <si>
    <t>Med-Vascular Biology</t>
  </si>
  <si>
    <t>Surg-Thoracic Cardiovascular</t>
  </si>
  <si>
    <t>Communication Sci &amp; Disorders</t>
  </si>
  <si>
    <t>Lane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</si>
</sst>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6600"/>
      <name val="Garamond"/>
      <family val="1"/>
    </font>
    <font>
      <sz val="10"/>
      <color indexed="8"/>
      <name val="Arial"/>
      <family val="2"/>
    </font>
    <font>
      <b/>
      <sz val="9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92">
    <xf numFmtId="0" fontId="0" fillId="0" borderId="0" xfId="0"/>
    <xf numFmtId="1" fontId="2" fillId="0" borderId="0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64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 wrapText="1"/>
    </xf>
    <xf numFmtId="1" fontId="3" fillId="2" borderId="0" xfId="0" applyNumberFormat="1" applyFont="1" applyFill="1" applyBorder="1" applyAlignment="1">
      <alignment horizontal="center" vertical="top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3" fontId="4" fillId="0" borderId="4" xfId="4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3" fontId="4" fillId="0" borderId="1" xfId="3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5" fillId="0" borderId="3" xfId="3" applyFont="1" applyFill="1" applyBorder="1" applyAlignment="1">
      <alignment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0" borderId="9" xfId="1" applyNumberFormat="1" applyFont="1" applyFill="1" applyBorder="1" applyAlignment="1">
      <alignment vertical="center"/>
    </xf>
    <xf numFmtId="3" fontId="5" fillId="0" borderId="2" xfId="3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2" applyNumberFormat="1" applyFont="1" applyFill="1" applyAlignment="1">
      <alignment horizontal="left" vertical="center" wrapText="1"/>
    </xf>
    <xf numFmtId="3" fontId="3" fillId="0" borderId="0" xfId="1" applyNumberFormat="1" applyFont="1" applyFill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left" vertical="center" wrapText="1"/>
    </xf>
    <xf numFmtId="0" fontId="2" fillId="0" borderId="18" xfId="0" applyFont="1" applyFill="1" applyBorder="1" applyAlignment="1">
      <alignment vertical="center"/>
    </xf>
    <xf numFmtId="3" fontId="2" fillId="0" borderId="18" xfId="0" applyNumberFormat="1" applyFont="1" applyFill="1" applyBorder="1" applyAlignment="1">
      <alignment horizontal="right" vertical="center"/>
    </xf>
    <xf numFmtId="3" fontId="2" fillId="0" borderId="19" xfId="1" applyNumberFormat="1" applyFont="1" applyFill="1" applyBorder="1" applyAlignment="1">
      <alignment horizontal="right" vertical="center"/>
    </xf>
    <xf numFmtId="0" fontId="4" fillId="0" borderId="20" xfId="3" applyFont="1" applyFill="1" applyBorder="1" applyAlignment="1">
      <alignment vertical="center"/>
    </xf>
    <xf numFmtId="3" fontId="4" fillId="0" borderId="21" xfId="4" applyNumberFormat="1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left" vertical="center" wrapText="1"/>
    </xf>
    <xf numFmtId="3" fontId="2" fillId="2" borderId="23" xfId="0" applyNumberFormat="1" applyFont="1" applyFill="1" applyBorder="1" applyAlignment="1">
      <alignment vertical="center" wrapText="1"/>
    </xf>
    <xf numFmtId="3" fontId="2" fillId="2" borderId="24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3" fontId="8" fillId="0" borderId="13" xfId="0" applyNumberFormat="1" applyFont="1" applyFill="1" applyBorder="1" applyAlignment="1">
      <alignment horizontal="center" vertical="center" wrapText="1"/>
    </xf>
    <xf numFmtId="3" fontId="8" fillId="0" borderId="14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left" vertical="top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7" xfId="3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164" fontId="10" fillId="0" borderId="0" xfId="1" applyNumberFormat="1" applyFont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 vertical="center" wrapText="1"/>
    </xf>
    <xf numFmtId="3" fontId="1" fillId="0" borderId="0" xfId="2" applyNumberFormat="1" applyFont="1" applyFill="1" applyBorder="1" applyAlignment="1">
      <alignment horizontal="left" vertical="center" wrapText="1"/>
    </xf>
    <xf numFmtId="3" fontId="1" fillId="0" borderId="0" xfId="1" applyNumberFormat="1" applyFont="1" applyFill="1" applyBorder="1" applyAlignment="1">
      <alignment horizontal="center" vertical="center" wrapText="1"/>
    </xf>
    <xf numFmtId="3" fontId="1" fillId="0" borderId="0" xfId="1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0" xfId="2" applyNumberFormat="1" applyFont="1" applyFill="1" applyAlignment="1">
      <alignment horizontal="left" vertical="center" wrapText="1"/>
    </xf>
    <xf numFmtId="3" fontId="1" fillId="0" borderId="0" xfId="1" applyNumberFormat="1" applyFont="1" applyFill="1" applyAlignment="1">
      <alignment horizontal="center" vertical="center" wrapText="1"/>
    </xf>
    <xf numFmtId="3" fontId="1" fillId="0" borderId="0" xfId="1" applyNumberFormat="1" applyFont="1" applyFill="1" applyAlignment="1">
      <alignment horizontal="left" vertical="center" wrapText="1"/>
    </xf>
    <xf numFmtId="0" fontId="4" fillId="0" borderId="1" xfId="5" applyFont="1" applyFill="1" applyBorder="1" applyAlignment="1">
      <alignment vertical="center"/>
    </xf>
    <xf numFmtId="1" fontId="9" fillId="0" borderId="0" xfId="0" applyNumberFormat="1" applyFont="1" applyFill="1" applyAlignment="1">
      <alignment horizontal="left" vertical="top"/>
    </xf>
    <xf numFmtId="164" fontId="10" fillId="0" borderId="0" xfId="1" applyNumberFormat="1" applyFont="1" applyFill="1" applyAlignment="1">
      <alignment horizontal="left" vertical="top"/>
    </xf>
    <xf numFmtId="0" fontId="1" fillId="0" borderId="0" xfId="0" applyFont="1" applyFill="1"/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 vertical="center" wrapText="1"/>
    </xf>
    <xf numFmtId="164" fontId="3" fillId="0" borderId="0" xfId="1" applyNumberFormat="1" applyFont="1" applyAlignment="1">
      <alignment horizontal="left" vertical="center" wrapText="1"/>
    </xf>
    <xf numFmtId="1" fontId="2" fillId="0" borderId="0" xfId="1" applyNumberFormat="1" applyFont="1" applyBorder="1" applyAlignment="1">
      <alignment horizontal="left" vertical="center" wrapText="1"/>
    </xf>
    <xf numFmtId="3" fontId="2" fillId="0" borderId="15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3" fontId="2" fillId="0" borderId="17" xfId="0" applyNumberFormat="1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/>
    </xf>
    <xf numFmtId="0" fontId="4" fillId="0" borderId="26" xfId="3" applyFont="1" applyFill="1" applyBorder="1" applyAlignment="1">
      <alignment horizontal="left" vertical="center" wrapText="1"/>
    </xf>
    <xf numFmtId="0" fontId="4" fillId="0" borderId="25" xfId="3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</cellXfs>
  <cellStyles count="6">
    <cellStyle name="Comma" xfId="1" builtinId="3"/>
    <cellStyle name="Currency" xfId="2" builtinId="4"/>
    <cellStyle name="Normal" xfId="0" builtinId="0"/>
    <cellStyle name="Normal_By Unit" xfId="5" xr:uid="{00000000-0005-0000-0000-000003000000}"/>
    <cellStyle name="Normal_Sheet1" xfId="3" xr:uid="{00000000-0005-0000-0000-000004000000}"/>
    <cellStyle name="Normal_Sheet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243410</xdr:colOff>
      <xdr:row>0</xdr:row>
      <xdr:rowOff>52914</xdr:rowOff>
    </xdr:from>
    <xdr:to>
      <xdr:col>0</xdr:col>
      <xdr:colOff>3517101</xdr:colOff>
      <xdr:row>2</xdr:row>
      <xdr:rowOff>124881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0" y="52914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163505</xdr:colOff>
      <xdr:row>0</xdr:row>
      <xdr:rowOff>146047</xdr:rowOff>
    </xdr:from>
    <xdr:to>
      <xdr:col>0</xdr:col>
      <xdr:colOff>3367011</xdr:colOff>
      <xdr:row>2</xdr:row>
      <xdr:rowOff>179916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05" y="146047"/>
          <a:ext cx="3203506" cy="711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6"/>
  <sheetViews>
    <sheetView showGridLines="0" tabSelected="1" zoomScale="90" zoomScaleNormal="90" workbookViewId="0">
      <selection activeCell="A4" sqref="A4:A5"/>
    </sheetView>
  </sheetViews>
  <sheetFormatPr defaultColWidth="19.42578125" defaultRowHeight="12.75" x14ac:dyDescent="0.2"/>
  <cols>
    <col min="1" max="1" width="57.5703125" style="2" customWidth="1"/>
    <col min="2" max="2" width="12.7109375" style="7" customWidth="1"/>
    <col min="3" max="3" width="12.7109375" style="8" customWidth="1"/>
    <col min="4" max="4" width="12.7109375" style="7" customWidth="1"/>
    <col min="5" max="5" width="12.7109375" style="8" customWidth="1"/>
    <col min="6" max="6" width="12.7109375" style="7" customWidth="1"/>
    <col min="7" max="7" width="12.7109375" style="9" customWidth="1"/>
    <col min="8" max="8" width="12.7109375" style="1" customWidth="1"/>
    <col min="9" max="9" width="12.7109375" style="5" customWidth="1"/>
    <col min="10" max="10" width="12.7109375" style="6" customWidth="1"/>
    <col min="11" max="11" width="12.7109375" style="5" customWidth="1"/>
    <col min="12" max="12" width="12.7109375" style="7" customWidth="1"/>
    <col min="13" max="13" width="12.7109375" style="8" customWidth="1"/>
    <col min="14" max="27" width="12.7109375" style="2" customWidth="1"/>
    <col min="28" max="28" width="24.5703125" style="2" customWidth="1"/>
    <col min="29" max="32" width="12.7109375" style="2" customWidth="1"/>
    <col min="33" max="16384" width="19.42578125" style="2"/>
  </cols>
  <sheetData>
    <row r="1" spans="1:27" ht="24" customHeight="1" x14ac:dyDescent="0.2">
      <c r="B1" s="51"/>
      <c r="E1" s="51"/>
    </row>
    <row r="2" spans="1:27" ht="24" customHeight="1" x14ac:dyDescent="0.2">
      <c r="B2" s="13" t="s">
        <v>106</v>
      </c>
    </row>
    <row r="3" spans="1:27" s="3" customFormat="1" ht="24" customHeight="1" thickBot="1" x14ac:dyDescent="0.25">
      <c r="A3" s="12"/>
      <c r="B3" s="57"/>
      <c r="C3" s="14"/>
      <c r="D3" s="4"/>
      <c r="E3" s="15"/>
      <c r="F3" s="15"/>
      <c r="G3" s="15"/>
      <c r="H3" s="15"/>
      <c r="I3" s="15"/>
      <c r="J3" s="16"/>
      <c r="K3" s="16"/>
      <c r="L3" s="17"/>
      <c r="M3" s="16"/>
    </row>
    <row r="4" spans="1:27" s="10" customFormat="1" ht="20.100000000000001" customHeight="1" x14ac:dyDescent="0.2">
      <c r="A4" s="79" t="s">
        <v>22</v>
      </c>
      <c r="B4" s="77" t="s">
        <v>91</v>
      </c>
      <c r="C4" s="78"/>
      <c r="D4" s="77" t="s">
        <v>92</v>
      </c>
      <c r="E4" s="78"/>
      <c r="F4" s="77" t="s">
        <v>93</v>
      </c>
      <c r="G4" s="78"/>
      <c r="H4" s="77" t="s">
        <v>94</v>
      </c>
      <c r="I4" s="78"/>
      <c r="J4" s="77" t="s">
        <v>86</v>
      </c>
      <c r="K4" s="78"/>
      <c r="L4" s="77" t="s">
        <v>87</v>
      </c>
      <c r="M4" s="78"/>
      <c r="N4" s="77" t="s">
        <v>95</v>
      </c>
      <c r="O4" s="78"/>
      <c r="P4" s="77" t="s">
        <v>88</v>
      </c>
      <c r="Q4" s="78"/>
      <c r="R4" s="77" t="s">
        <v>89</v>
      </c>
      <c r="S4" s="78"/>
      <c r="T4" s="77" t="s">
        <v>96</v>
      </c>
      <c r="U4" s="78"/>
      <c r="V4" s="77" t="s">
        <v>90</v>
      </c>
      <c r="W4" s="78"/>
      <c r="X4" s="77" t="s">
        <v>28</v>
      </c>
      <c r="Y4" s="78"/>
      <c r="Z4" s="77" t="s">
        <v>0</v>
      </c>
      <c r="AA4" s="81"/>
    </row>
    <row r="5" spans="1:27" s="11" customFormat="1" ht="24.95" customHeight="1" x14ac:dyDescent="0.2">
      <c r="A5" s="80"/>
      <c r="B5" s="18" t="s">
        <v>10</v>
      </c>
      <c r="C5" s="18" t="s">
        <v>11</v>
      </c>
      <c r="D5" s="18" t="s">
        <v>10</v>
      </c>
      <c r="E5" s="18" t="s">
        <v>11</v>
      </c>
      <c r="F5" s="18" t="s">
        <v>10</v>
      </c>
      <c r="G5" s="18" t="s">
        <v>11</v>
      </c>
      <c r="H5" s="18" t="s">
        <v>10</v>
      </c>
      <c r="I5" s="18" t="s">
        <v>11</v>
      </c>
      <c r="J5" s="18" t="s">
        <v>10</v>
      </c>
      <c r="K5" s="18" t="s">
        <v>11</v>
      </c>
      <c r="L5" s="18" t="s">
        <v>10</v>
      </c>
      <c r="M5" s="18" t="s">
        <v>11</v>
      </c>
      <c r="N5" s="18" t="s">
        <v>10</v>
      </c>
      <c r="O5" s="18" t="s">
        <v>11</v>
      </c>
      <c r="P5" s="18" t="s">
        <v>10</v>
      </c>
      <c r="Q5" s="18" t="s">
        <v>11</v>
      </c>
      <c r="R5" s="18" t="s">
        <v>10</v>
      </c>
      <c r="S5" s="18" t="s">
        <v>11</v>
      </c>
      <c r="T5" s="18" t="s">
        <v>10</v>
      </c>
      <c r="U5" s="18" t="s">
        <v>11</v>
      </c>
      <c r="V5" s="18" t="s">
        <v>10</v>
      </c>
      <c r="W5" s="18" t="s">
        <v>11</v>
      </c>
      <c r="X5" s="18" t="s">
        <v>10</v>
      </c>
      <c r="Y5" s="18" t="s">
        <v>11</v>
      </c>
      <c r="Z5" s="18" t="s">
        <v>10</v>
      </c>
      <c r="AA5" s="19" t="s">
        <v>11</v>
      </c>
    </row>
    <row r="6" spans="1:27" s="23" customFormat="1" ht="18" customHeight="1" x14ac:dyDescent="0.2">
      <c r="A6" s="42" t="s">
        <v>43</v>
      </c>
      <c r="B6" s="20">
        <v>0</v>
      </c>
      <c r="C6" s="20">
        <v>0</v>
      </c>
      <c r="D6" s="20">
        <v>7</v>
      </c>
      <c r="E6" s="20">
        <v>1948397</v>
      </c>
      <c r="F6" s="20">
        <v>54</v>
      </c>
      <c r="G6" s="20">
        <v>34930768</v>
      </c>
      <c r="H6" s="20">
        <v>23</v>
      </c>
      <c r="I6" s="20">
        <v>6326760</v>
      </c>
      <c r="J6" s="20">
        <v>8</v>
      </c>
      <c r="K6" s="20">
        <v>2308729</v>
      </c>
      <c r="L6" s="20">
        <v>0</v>
      </c>
      <c r="M6" s="20">
        <v>0</v>
      </c>
      <c r="N6" s="20">
        <v>2</v>
      </c>
      <c r="O6" s="20">
        <v>523482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8</v>
      </c>
      <c r="Y6" s="20">
        <v>366377</v>
      </c>
      <c r="Z6" s="20">
        <f>B6+D6+F6+H6+J6+L6+N6+P6+R6+T6+V6+X6</f>
        <v>102</v>
      </c>
      <c r="AA6" s="43">
        <f>C6+E6+G6+I6+K6+M6+O6+Q6+S6+U6+W6+Y6</f>
        <v>46404513</v>
      </c>
    </row>
    <row r="7" spans="1:27" s="23" customFormat="1" ht="18" customHeight="1" x14ac:dyDescent="0.2">
      <c r="A7" s="42" t="s">
        <v>16</v>
      </c>
      <c r="B7" s="20">
        <v>15</v>
      </c>
      <c r="C7" s="20">
        <v>3568674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14</v>
      </c>
      <c r="K7" s="20">
        <v>2917421</v>
      </c>
      <c r="L7" s="20">
        <v>3</v>
      </c>
      <c r="M7" s="20">
        <v>20137</v>
      </c>
      <c r="N7" s="20">
        <v>0</v>
      </c>
      <c r="O7" s="20">
        <v>0</v>
      </c>
      <c r="P7" s="20">
        <v>11</v>
      </c>
      <c r="Q7" s="20">
        <v>471029</v>
      </c>
      <c r="R7" s="20">
        <v>4</v>
      </c>
      <c r="S7" s="20">
        <v>48212</v>
      </c>
      <c r="T7" s="20">
        <v>1</v>
      </c>
      <c r="U7" s="20">
        <v>38030</v>
      </c>
      <c r="V7" s="20">
        <v>0</v>
      </c>
      <c r="W7" s="20">
        <v>0</v>
      </c>
      <c r="X7" s="20">
        <v>3</v>
      </c>
      <c r="Y7" s="20">
        <v>148623</v>
      </c>
      <c r="Z7" s="20">
        <f t="shared" ref="Z7:AA15" si="0">B7+D7+F7+H7+J7+L7+N7+P7+R7+T7+V7+X7</f>
        <v>51</v>
      </c>
      <c r="AA7" s="43">
        <f t="shared" si="0"/>
        <v>7212126</v>
      </c>
    </row>
    <row r="8" spans="1:27" s="23" customFormat="1" ht="18" customHeight="1" x14ac:dyDescent="0.2">
      <c r="A8" s="42" t="s">
        <v>17</v>
      </c>
      <c r="B8" s="20">
        <v>0</v>
      </c>
      <c r="C8" s="20">
        <v>0</v>
      </c>
      <c r="D8" s="20">
        <v>6</v>
      </c>
      <c r="E8" s="20">
        <v>4374164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4</v>
      </c>
      <c r="O8" s="20">
        <v>449782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f t="shared" si="0"/>
        <v>10</v>
      </c>
      <c r="AA8" s="43">
        <f t="shared" si="0"/>
        <v>4823946</v>
      </c>
    </row>
    <row r="9" spans="1:27" s="23" customFormat="1" ht="18" customHeight="1" x14ac:dyDescent="0.2">
      <c r="A9" s="42" t="s">
        <v>19</v>
      </c>
      <c r="B9" s="20">
        <v>5</v>
      </c>
      <c r="C9" s="20">
        <v>983300</v>
      </c>
      <c r="D9" s="20">
        <v>1</v>
      </c>
      <c r="E9" s="20">
        <v>10000</v>
      </c>
      <c r="F9" s="20">
        <v>1</v>
      </c>
      <c r="G9" s="20">
        <v>299999</v>
      </c>
      <c r="H9" s="20">
        <v>1</v>
      </c>
      <c r="I9" s="20">
        <v>200000</v>
      </c>
      <c r="J9" s="20">
        <v>10</v>
      </c>
      <c r="K9" s="20">
        <v>3064010</v>
      </c>
      <c r="L9" s="20">
        <v>7</v>
      </c>
      <c r="M9" s="20">
        <v>2871258</v>
      </c>
      <c r="N9" s="20">
        <v>1</v>
      </c>
      <c r="O9" s="20">
        <v>252830</v>
      </c>
      <c r="P9" s="20">
        <v>12</v>
      </c>
      <c r="Q9" s="20">
        <v>831119</v>
      </c>
      <c r="R9" s="20">
        <v>4</v>
      </c>
      <c r="S9" s="20">
        <v>444650</v>
      </c>
      <c r="T9" s="20">
        <v>5</v>
      </c>
      <c r="U9" s="20">
        <v>949640</v>
      </c>
      <c r="V9" s="20">
        <v>3</v>
      </c>
      <c r="W9" s="20">
        <v>1621656</v>
      </c>
      <c r="X9" s="20">
        <v>6</v>
      </c>
      <c r="Y9" s="20">
        <v>2513095</v>
      </c>
      <c r="Z9" s="20">
        <f t="shared" si="0"/>
        <v>56</v>
      </c>
      <c r="AA9" s="43">
        <f t="shared" si="0"/>
        <v>14041557</v>
      </c>
    </row>
    <row r="10" spans="1:27" s="23" customFormat="1" ht="18" customHeight="1" x14ac:dyDescent="0.2">
      <c r="A10" s="42" t="s">
        <v>40</v>
      </c>
      <c r="B10" s="20">
        <v>250</v>
      </c>
      <c r="C10" s="20">
        <v>75841147</v>
      </c>
      <c r="D10" s="20">
        <v>35</v>
      </c>
      <c r="E10" s="20">
        <v>16095002</v>
      </c>
      <c r="F10" s="20">
        <v>0</v>
      </c>
      <c r="G10" s="20">
        <v>0</v>
      </c>
      <c r="H10" s="20">
        <v>2</v>
      </c>
      <c r="I10" s="20">
        <v>196063</v>
      </c>
      <c r="J10" s="20">
        <v>3</v>
      </c>
      <c r="K10" s="20">
        <v>309645</v>
      </c>
      <c r="L10" s="20">
        <v>8</v>
      </c>
      <c r="M10" s="20">
        <v>1980539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3</v>
      </c>
      <c r="Y10" s="20">
        <v>3017537</v>
      </c>
      <c r="Z10" s="20">
        <f t="shared" si="0"/>
        <v>301</v>
      </c>
      <c r="AA10" s="43">
        <f t="shared" si="0"/>
        <v>97439933</v>
      </c>
    </row>
    <row r="11" spans="1:27" s="23" customFormat="1" ht="18" customHeight="1" x14ac:dyDescent="0.2">
      <c r="A11" s="42" t="s">
        <v>18</v>
      </c>
      <c r="B11" s="20">
        <v>8</v>
      </c>
      <c r="C11" s="20">
        <v>931654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f t="shared" si="0"/>
        <v>8</v>
      </c>
      <c r="AA11" s="43">
        <f t="shared" si="0"/>
        <v>931654</v>
      </c>
    </row>
    <row r="12" spans="1:27" s="23" customFormat="1" ht="18" customHeight="1" x14ac:dyDescent="0.2">
      <c r="A12" s="42" t="s">
        <v>42</v>
      </c>
      <c r="B12" s="20">
        <v>1</v>
      </c>
      <c r="C12" s="20">
        <v>135940</v>
      </c>
      <c r="D12" s="20">
        <v>0</v>
      </c>
      <c r="E12" s="20">
        <v>0</v>
      </c>
      <c r="F12" s="20">
        <v>5</v>
      </c>
      <c r="G12" s="20">
        <v>1133171</v>
      </c>
      <c r="H12" s="20">
        <v>9</v>
      </c>
      <c r="I12" s="20">
        <v>3061795</v>
      </c>
      <c r="J12" s="20">
        <v>9</v>
      </c>
      <c r="K12" s="20">
        <v>2018182</v>
      </c>
      <c r="L12" s="20">
        <v>0</v>
      </c>
      <c r="M12" s="20">
        <v>0</v>
      </c>
      <c r="N12" s="20">
        <v>0</v>
      </c>
      <c r="O12" s="20">
        <v>0</v>
      </c>
      <c r="P12" s="20">
        <v>1</v>
      </c>
      <c r="Q12" s="20">
        <v>444744</v>
      </c>
      <c r="R12" s="20">
        <v>8</v>
      </c>
      <c r="S12" s="20">
        <v>722547</v>
      </c>
      <c r="T12" s="20">
        <v>0</v>
      </c>
      <c r="U12" s="20">
        <v>0</v>
      </c>
      <c r="V12" s="20">
        <v>1</v>
      </c>
      <c r="W12" s="20">
        <v>47608</v>
      </c>
      <c r="X12" s="20">
        <v>13</v>
      </c>
      <c r="Y12" s="20">
        <v>2813923</v>
      </c>
      <c r="Z12" s="20">
        <f t="shared" si="0"/>
        <v>47</v>
      </c>
      <c r="AA12" s="43">
        <f t="shared" si="0"/>
        <v>10377910</v>
      </c>
    </row>
    <row r="13" spans="1:27" s="23" customFormat="1" ht="18" customHeight="1" x14ac:dyDescent="0.2">
      <c r="A13" s="42" t="s">
        <v>80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f t="shared" si="0"/>
        <v>0</v>
      </c>
      <c r="AA13" s="43">
        <f t="shared" si="0"/>
        <v>0</v>
      </c>
    </row>
    <row r="14" spans="1:27" s="23" customFormat="1" ht="18" customHeight="1" x14ac:dyDescent="0.2">
      <c r="A14" s="42" t="s">
        <v>82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1</v>
      </c>
      <c r="K14" s="20">
        <v>138000</v>
      </c>
      <c r="L14" s="20">
        <v>0</v>
      </c>
      <c r="M14" s="20">
        <v>0</v>
      </c>
      <c r="N14" s="20">
        <v>2</v>
      </c>
      <c r="O14" s="20">
        <v>624961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5</v>
      </c>
      <c r="Y14" s="20">
        <v>93306</v>
      </c>
      <c r="Z14" s="20">
        <f t="shared" si="0"/>
        <v>8</v>
      </c>
      <c r="AA14" s="43">
        <f t="shared" si="0"/>
        <v>856267</v>
      </c>
    </row>
    <row r="15" spans="1:27" s="23" customFormat="1" ht="18" customHeight="1" x14ac:dyDescent="0.2">
      <c r="A15" s="42" t="s">
        <v>28</v>
      </c>
      <c r="B15" s="20">
        <v>3</v>
      </c>
      <c r="C15" s="20">
        <v>7664634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3</v>
      </c>
      <c r="K15" s="20">
        <v>1569581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f t="shared" si="0"/>
        <v>6</v>
      </c>
      <c r="AA15" s="43">
        <f t="shared" si="0"/>
        <v>9234215</v>
      </c>
    </row>
    <row r="16" spans="1:27" s="10" customFormat="1" ht="18" customHeight="1" thickBot="1" x14ac:dyDescent="0.25">
      <c r="A16" s="44" t="s">
        <v>0</v>
      </c>
      <c r="B16" s="45">
        <f>SUM(B6:B15)</f>
        <v>282</v>
      </c>
      <c r="C16" s="45">
        <f t="shared" ref="C16:Y16" si="1">SUM(C6:C15)</f>
        <v>89125349</v>
      </c>
      <c r="D16" s="45">
        <f t="shared" si="1"/>
        <v>49</v>
      </c>
      <c r="E16" s="45">
        <f t="shared" si="1"/>
        <v>22427563</v>
      </c>
      <c r="F16" s="45">
        <f t="shared" si="1"/>
        <v>60</v>
      </c>
      <c r="G16" s="45">
        <f t="shared" si="1"/>
        <v>36363938</v>
      </c>
      <c r="H16" s="45">
        <f t="shared" si="1"/>
        <v>35</v>
      </c>
      <c r="I16" s="45">
        <f t="shared" si="1"/>
        <v>9784618</v>
      </c>
      <c r="J16" s="45">
        <f t="shared" si="1"/>
        <v>48</v>
      </c>
      <c r="K16" s="45">
        <f t="shared" si="1"/>
        <v>12325568</v>
      </c>
      <c r="L16" s="45">
        <f t="shared" si="1"/>
        <v>18</v>
      </c>
      <c r="M16" s="45">
        <f t="shared" si="1"/>
        <v>4871934</v>
      </c>
      <c r="N16" s="45">
        <f t="shared" si="1"/>
        <v>9</v>
      </c>
      <c r="O16" s="45">
        <f t="shared" si="1"/>
        <v>1851055</v>
      </c>
      <c r="P16" s="45">
        <f t="shared" si="1"/>
        <v>24</v>
      </c>
      <c r="Q16" s="45">
        <f t="shared" si="1"/>
        <v>1746892</v>
      </c>
      <c r="R16" s="45">
        <f t="shared" si="1"/>
        <v>16</v>
      </c>
      <c r="S16" s="45">
        <f t="shared" si="1"/>
        <v>1215409</v>
      </c>
      <c r="T16" s="45">
        <f t="shared" si="1"/>
        <v>6</v>
      </c>
      <c r="U16" s="45">
        <f t="shared" si="1"/>
        <v>987670</v>
      </c>
      <c r="V16" s="45">
        <f t="shared" si="1"/>
        <v>4</v>
      </c>
      <c r="W16" s="45">
        <f t="shared" si="1"/>
        <v>1669264</v>
      </c>
      <c r="X16" s="45">
        <f t="shared" si="1"/>
        <v>38</v>
      </c>
      <c r="Y16" s="45">
        <f t="shared" si="1"/>
        <v>8952861</v>
      </c>
      <c r="Z16" s="45">
        <f t="shared" ref="Z16:AA16" si="2">SUM(Z6:Z15)</f>
        <v>589</v>
      </c>
      <c r="AA16" s="46">
        <f t="shared" si="2"/>
        <v>191322121</v>
      </c>
    </row>
    <row r="17" spans="1:13" x14ac:dyDescent="0.2">
      <c r="A17"/>
      <c r="B17"/>
    </row>
    <row r="18" spans="1:13" s="10" customFormat="1" x14ac:dyDescent="0.2">
      <c r="B18" s="74"/>
      <c r="C18" s="72"/>
      <c r="D18" s="74"/>
      <c r="E18" s="72"/>
      <c r="F18" s="74"/>
      <c r="G18" s="75"/>
      <c r="H18" s="76"/>
      <c r="I18" s="73"/>
      <c r="J18" s="73"/>
      <c r="K18" s="73"/>
      <c r="L18" s="74"/>
      <c r="M18" s="72"/>
    </row>
    <row r="19" spans="1:13" s="10" customFormat="1" x14ac:dyDescent="0.2">
      <c r="B19" s="74"/>
      <c r="C19" s="72"/>
      <c r="D19" s="74"/>
      <c r="E19" s="72"/>
      <c r="F19" s="74"/>
      <c r="G19" s="75"/>
      <c r="H19" s="76"/>
      <c r="I19" s="73"/>
      <c r="J19" s="73"/>
      <c r="K19" s="73"/>
      <c r="L19" s="74"/>
      <c r="M19" s="72"/>
    </row>
    <row r="20" spans="1:13" s="10" customFormat="1" x14ac:dyDescent="0.2">
      <c r="B20" s="74"/>
      <c r="C20" s="72"/>
      <c r="D20" s="74"/>
      <c r="E20" s="72"/>
      <c r="F20" s="74"/>
      <c r="G20" s="75"/>
      <c r="H20" s="76"/>
      <c r="I20" s="73"/>
      <c r="J20" s="73"/>
      <c r="K20" s="73"/>
      <c r="L20" s="74"/>
      <c r="M20" s="72"/>
    </row>
    <row r="21" spans="1:13" s="10" customFormat="1" x14ac:dyDescent="0.2">
      <c r="B21" s="74"/>
      <c r="C21" s="72"/>
      <c r="D21" s="74"/>
      <c r="E21" s="72"/>
      <c r="F21" s="74"/>
      <c r="G21" s="75"/>
      <c r="H21" s="76"/>
      <c r="I21" s="73"/>
      <c r="J21" s="73"/>
      <c r="K21" s="73"/>
      <c r="L21" s="74"/>
      <c r="M21" s="72"/>
    </row>
    <row r="22" spans="1:13" s="10" customFormat="1" x14ac:dyDescent="0.2">
      <c r="B22" s="74"/>
      <c r="C22" s="72"/>
      <c r="D22" s="74"/>
      <c r="E22" s="72"/>
      <c r="F22" s="74"/>
      <c r="G22" s="75"/>
      <c r="H22" s="76"/>
      <c r="I22" s="73"/>
      <c r="J22" s="73"/>
      <c r="K22" s="73"/>
      <c r="L22" s="74"/>
      <c r="M22" s="72"/>
    </row>
    <row r="23" spans="1:13" s="10" customFormat="1" x14ac:dyDescent="0.2">
      <c r="B23" s="74"/>
      <c r="C23" s="72"/>
      <c r="D23" s="74"/>
      <c r="E23" s="72"/>
      <c r="F23" s="74"/>
      <c r="G23" s="75"/>
      <c r="H23" s="76"/>
      <c r="I23" s="73"/>
      <c r="J23" s="73"/>
      <c r="K23" s="73"/>
      <c r="L23" s="74"/>
      <c r="M23" s="72"/>
    </row>
    <row r="24" spans="1:13" s="10" customFormat="1" x14ac:dyDescent="0.2">
      <c r="B24" s="74"/>
      <c r="C24" s="72"/>
      <c r="D24" s="74"/>
      <c r="E24" s="72"/>
      <c r="F24" s="74"/>
      <c r="G24" s="75"/>
      <c r="H24" s="76"/>
      <c r="I24" s="73"/>
      <c r="J24" s="73"/>
      <c r="K24" s="73"/>
      <c r="L24" s="74"/>
      <c r="M24" s="72"/>
    </row>
    <row r="25" spans="1:13" s="10" customFormat="1" x14ac:dyDescent="0.2">
      <c r="B25" s="74"/>
      <c r="C25" s="72"/>
      <c r="D25" s="74"/>
      <c r="E25" s="72"/>
      <c r="F25" s="74"/>
      <c r="G25" s="75"/>
      <c r="H25" s="76"/>
      <c r="I25" s="73"/>
      <c r="J25" s="73"/>
      <c r="K25" s="73"/>
      <c r="L25" s="74"/>
      <c r="M25" s="72"/>
    </row>
    <row r="26" spans="1:13" s="10" customFormat="1" x14ac:dyDescent="0.2">
      <c r="B26" s="74"/>
      <c r="C26" s="72"/>
      <c r="D26" s="74"/>
      <c r="E26" s="72"/>
      <c r="F26" s="74"/>
      <c r="G26" s="75"/>
      <c r="H26" s="76"/>
      <c r="I26" s="73"/>
      <c r="J26" s="73"/>
      <c r="K26" s="73"/>
      <c r="L26" s="74"/>
      <c r="M26" s="72"/>
    </row>
    <row r="27" spans="1:13" s="10" customFormat="1" x14ac:dyDescent="0.2">
      <c r="B27" s="74"/>
      <c r="C27" s="72"/>
      <c r="D27" s="74"/>
      <c r="E27" s="72"/>
      <c r="F27" s="74"/>
      <c r="G27" s="75"/>
      <c r="H27" s="76"/>
      <c r="I27" s="73"/>
      <c r="J27" s="73"/>
      <c r="K27" s="73"/>
      <c r="L27" s="74"/>
      <c r="M27" s="72"/>
    </row>
    <row r="28" spans="1:13" s="10" customFormat="1" x14ac:dyDescent="0.2">
      <c r="B28" s="74"/>
      <c r="C28" s="72"/>
      <c r="D28" s="74"/>
      <c r="E28" s="72"/>
      <c r="F28" s="74"/>
      <c r="G28" s="75"/>
      <c r="H28" s="76"/>
      <c r="I28" s="73"/>
      <c r="J28" s="73"/>
      <c r="K28" s="73"/>
      <c r="L28" s="74"/>
      <c r="M28" s="72"/>
    </row>
    <row r="29" spans="1:13" s="10" customFormat="1" x14ac:dyDescent="0.2">
      <c r="B29" s="74"/>
      <c r="C29" s="72"/>
      <c r="D29" s="74"/>
      <c r="E29" s="72"/>
      <c r="F29" s="74"/>
      <c r="G29" s="75"/>
      <c r="H29" s="76"/>
      <c r="I29" s="73"/>
      <c r="J29" s="73"/>
      <c r="K29" s="73"/>
      <c r="L29" s="74"/>
      <c r="M29" s="72"/>
    </row>
    <row r="30" spans="1:13" s="10" customFormat="1" x14ac:dyDescent="0.2">
      <c r="B30" s="74"/>
      <c r="C30" s="72"/>
      <c r="D30" s="74"/>
      <c r="E30" s="72"/>
      <c r="F30" s="74"/>
      <c r="G30" s="75"/>
      <c r="H30" s="76"/>
      <c r="I30" s="73"/>
      <c r="J30" s="73"/>
      <c r="K30" s="73"/>
      <c r="L30" s="74"/>
      <c r="M30" s="72"/>
    </row>
    <row r="31" spans="1:13" s="10" customFormat="1" x14ac:dyDescent="0.2">
      <c r="B31" s="74"/>
      <c r="C31" s="72"/>
      <c r="D31" s="74"/>
      <c r="E31" s="72"/>
      <c r="F31" s="74"/>
      <c r="G31" s="75"/>
      <c r="H31" s="76"/>
      <c r="I31" s="73"/>
      <c r="J31" s="73"/>
      <c r="K31" s="73"/>
      <c r="L31" s="74"/>
      <c r="M31" s="72"/>
    </row>
    <row r="32" spans="1:13" s="10" customFormat="1" x14ac:dyDescent="0.2">
      <c r="B32" s="74"/>
      <c r="C32" s="72"/>
      <c r="D32" s="74"/>
      <c r="E32" s="72"/>
      <c r="F32" s="74"/>
      <c r="G32" s="75"/>
      <c r="H32" s="76"/>
      <c r="I32" s="73"/>
      <c r="J32" s="73"/>
      <c r="K32" s="73"/>
      <c r="L32" s="74"/>
      <c r="M32" s="72"/>
    </row>
    <row r="33" spans="2:13" s="10" customFormat="1" x14ac:dyDescent="0.2">
      <c r="B33" s="74"/>
      <c r="C33" s="72"/>
      <c r="D33" s="74"/>
      <c r="E33" s="72"/>
      <c r="F33" s="74"/>
      <c r="G33" s="75"/>
      <c r="H33" s="76"/>
      <c r="I33" s="73"/>
      <c r="J33" s="73"/>
      <c r="K33" s="73"/>
      <c r="L33" s="74"/>
      <c r="M33" s="72"/>
    </row>
    <row r="34" spans="2:13" s="10" customFormat="1" x14ac:dyDescent="0.2">
      <c r="B34" s="74"/>
      <c r="C34" s="72"/>
      <c r="D34" s="74"/>
      <c r="E34" s="72"/>
      <c r="F34" s="74"/>
      <c r="G34" s="75"/>
      <c r="H34" s="76"/>
      <c r="I34" s="73"/>
      <c r="J34" s="73"/>
      <c r="K34" s="73"/>
      <c r="L34" s="74"/>
      <c r="M34" s="72"/>
    </row>
    <row r="35" spans="2:13" s="10" customFormat="1" x14ac:dyDescent="0.2">
      <c r="B35" s="74"/>
      <c r="C35" s="72"/>
      <c r="D35" s="74"/>
      <c r="E35" s="72"/>
      <c r="F35" s="74"/>
      <c r="G35" s="75"/>
      <c r="H35" s="76"/>
      <c r="I35" s="73"/>
      <c r="J35" s="73"/>
      <c r="K35" s="73"/>
      <c r="L35" s="74"/>
      <c r="M35" s="72"/>
    </row>
    <row r="36" spans="2:13" s="10" customFormat="1" x14ac:dyDescent="0.2">
      <c r="B36" s="74"/>
      <c r="C36" s="72"/>
      <c r="D36" s="74"/>
      <c r="E36" s="72"/>
      <c r="F36" s="74"/>
      <c r="G36" s="75"/>
      <c r="H36" s="76"/>
      <c r="I36" s="73"/>
      <c r="J36" s="73"/>
      <c r="K36" s="73"/>
      <c r="L36" s="74"/>
      <c r="M36" s="72"/>
    </row>
    <row r="37" spans="2:13" s="10" customFormat="1" x14ac:dyDescent="0.2">
      <c r="B37" s="74"/>
      <c r="C37" s="72"/>
      <c r="D37" s="74"/>
      <c r="E37" s="72"/>
      <c r="F37" s="74"/>
      <c r="G37" s="75"/>
      <c r="H37" s="76"/>
      <c r="I37" s="73"/>
      <c r="J37" s="73"/>
      <c r="K37" s="73"/>
      <c r="L37" s="74"/>
      <c r="M37" s="72"/>
    </row>
    <row r="38" spans="2:13" s="10" customFormat="1" x14ac:dyDescent="0.2">
      <c r="B38" s="74"/>
      <c r="C38" s="72"/>
      <c r="D38" s="74"/>
      <c r="E38" s="72"/>
      <c r="F38" s="74"/>
      <c r="G38" s="75"/>
      <c r="H38" s="76"/>
      <c r="I38" s="73"/>
      <c r="J38" s="73"/>
      <c r="K38" s="73"/>
      <c r="L38" s="74"/>
      <c r="M38" s="72"/>
    </row>
    <row r="39" spans="2:13" s="10" customFormat="1" x14ac:dyDescent="0.2">
      <c r="B39" s="74"/>
      <c r="C39" s="72"/>
      <c r="D39" s="74"/>
      <c r="E39" s="72"/>
      <c r="F39" s="74"/>
      <c r="G39" s="75"/>
      <c r="H39" s="76"/>
      <c r="I39" s="73"/>
      <c r="J39" s="73"/>
      <c r="K39" s="73"/>
      <c r="L39" s="74"/>
      <c r="M39" s="72"/>
    </row>
    <row r="40" spans="2:13" s="10" customFormat="1" x14ac:dyDescent="0.2">
      <c r="B40" s="74"/>
      <c r="C40" s="72"/>
      <c r="D40" s="74"/>
      <c r="E40" s="72"/>
      <c r="F40" s="74"/>
      <c r="G40" s="75"/>
      <c r="H40" s="76"/>
      <c r="I40" s="73"/>
      <c r="J40" s="73"/>
      <c r="K40" s="73"/>
      <c r="L40" s="74"/>
      <c r="M40" s="72"/>
    </row>
    <row r="41" spans="2:13" s="10" customFormat="1" x14ac:dyDescent="0.2">
      <c r="B41" s="74"/>
      <c r="C41" s="72"/>
      <c r="D41" s="74"/>
      <c r="E41" s="72"/>
      <c r="F41" s="74"/>
      <c r="G41" s="75"/>
      <c r="H41" s="76"/>
      <c r="I41" s="73"/>
      <c r="J41" s="73"/>
      <c r="K41" s="73"/>
      <c r="L41" s="74"/>
      <c r="M41" s="72"/>
    </row>
    <row r="42" spans="2:13" s="10" customFormat="1" x14ac:dyDescent="0.2">
      <c r="B42" s="74"/>
      <c r="C42" s="72"/>
      <c r="D42" s="74"/>
      <c r="E42" s="72"/>
      <c r="F42" s="74"/>
      <c r="G42" s="75"/>
      <c r="H42" s="76"/>
      <c r="I42" s="73"/>
      <c r="J42" s="73"/>
      <c r="K42" s="73"/>
      <c r="L42" s="74"/>
      <c r="M42" s="72"/>
    </row>
    <row r="43" spans="2:13" s="10" customFormat="1" x14ac:dyDescent="0.2">
      <c r="B43" s="74"/>
      <c r="C43" s="72"/>
      <c r="D43" s="74"/>
      <c r="E43" s="72"/>
      <c r="F43" s="74"/>
      <c r="G43" s="75"/>
      <c r="H43" s="76"/>
      <c r="I43" s="73"/>
      <c r="J43" s="73"/>
      <c r="K43" s="73"/>
      <c r="L43" s="74"/>
      <c r="M43" s="72"/>
    </row>
    <row r="44" spans="2:13" s="10" customFormat="1" x14ac:dyDescent="0.2">
      <c r="B44" s="74"/>
      <c r="C44" s="72"/>
      <c r="D44" s="74"/>
      <c r="E44" s="72"/>
      <c r="F44" s="74"/>
      <c r="G44" s="75"/>
      <c r="H44" s="76"/>
      <c r="I44" s="73"/>
      <c r="J44" s="73"/>
      <c r="K44" s="73"/>
      <c r="L44" s="74"/>
      <c r="M44" s="72"/>
    </row>
    <row r="45" spans="2:13" s="10" customFormat="1" x14ac:dyDescent="0.2">
      <c r="B45" s="74"/>
      <c r="C45" s="72"/>
      <c r="D45" s="74"/>
      <c r="E45" s="72"/>
      <c r="F45" s="74"/>
      <c r="G45" s="75"/>
      <c r="H45" s="76"/>
      <c r="I45" s="73"/>
      <c r="J45" s="73"/>
      <c r="K45" s="73"/>
      <c r="L45" s="74"/>
      <c r="M45" s="72"/>
    </row>
    <row r="46" spans="2:13" s="10" customFormat="1" x14ac:dyDescent="0.2">
      <c r="B46" s="74"/>
      <c r="C46" s="72"/>
      <c r="D46" s="74"/>
      <c r="E46" s="72"/>
      <c r="F46" s="74"/>
      <c r="G46" s="75"/>
      <c r="H46" s="76"/>
      <c r="I46" s="73"/>
      <c r="J46" s="73"/>
      <c r="K46" s="73"/>
      <c r="L46" s="74"/>
      <c r="M46" s="72"/>
    </row>
    <row r="47" spans="2:13" s="10" customFormat="1" x14ac:dyDescent="0.2">
      <c r="B47" s="74"/>
      <c r="C47" s="72"/>
      <c r="D47" s="74"/>
      <c r="E47" s="72"/>
      <c r="F47" s="74"/>
      <c r="G47" s="75"/>
      <c r="H47" s="76"/>
      <c r="I47" s="73"/>
      <c r="J47" s="73"/>
      <c r="K47" s="73"/>
      <c r="L47" s="74"/>
      <c r="M47" s="72"/>
    </row>
    <row r="48" spans="2:13" s="10" customFormat="1" x14ac:dyDescent="0.2">
      <c r="B48" s="74"/>
      <c r="C48" s="72"/>
      <c r="D48" s="74"/>
      <c r="E48" s="72"/>
      <c r="F48" s="74"/>
      <c r="G48" s="75"/>
      <c r="H48" s="76"/>
      <c r="I48" s="73"/>
      <c r="J48" s="73"/>
      <c r="K48" s="73"/>
      <c r="L48" s="74"/>
      <c r="M48" s="72"/>
    </row>
    <row r="49" spans="2:13" s="10" customFormat="1" x14ac:dyDescent="0.2">
      <c r="B49" s="74"/>
      <c r="C49" s="72"/>
      <c r="D49" s="74"/>
      <c r="E49" s="72"/>
      <c r="F49" s="74"/>
      <c r="G49" s="75"/>
      <c r="H49" s="76"/>
      <c r="I49" s="73"/>
      <c r="J49" s="73"/>
      <c r="K49" s="73"/>
      <c r="L49" s="74"/>
      <c r="M49" s="72"/>
    </row>
    <row r="50" spans="2:13" s="10" customFormat="1" x14ac:dyDescent="0.2">
      <c r="B50" s="74"/>
      <c r="C50" s="72"/>
      <c r="D50" s="74"/>
      <c r="E50" s="72"/>
      <c r="F50" s="74"/>
      <c r="G50" s="75"/>
      <c r="H50" s="76"/>
      <c r="I50" s="73"/>
      <c r="J50" s="73"/>
      <c r="K50" s="73"/>
      <c r="L50" s="74"/>
      <c r="M50" s="72"/>
    </row>
    <row r="51" spans="2:13" s="10" customFormat="1" x14ac:dyDescent="0.2">
      <c r="B51" s="74"/>
      <c r="C51" s="72"/>
      <c r="D51" s="74"/>
      <c r="E51" s="72"/>
      <c r="F51" s="74"/>
      <c r="G51" s="75"/>
      <c r="H51" s="76"/>
      <c r="I51" s="73"/>
      <c r="J51" s="73"/>
      <c r="K51" s="73"/>
      <c r="L51" s="74"/>
      <c r="M51" s="72"/>
    </row>
    <row r="52" spans="2:13" s="10" customFormat="1" x14ac:dyDescent="0.2">
      <c r="B52" s="74"/>
      <c r="C52" s="72"/>
      <c r="D52" s="74"/>
      <c r="E52" s="72"/>
      <c r="F52" s="74"/>
      <c r="G52" s="75"/>
      <c r="H52" s="76"/>
      <c r="I52" s="73"/>
      <c r="J52" s="73"/>
      <c r="K52" s="73"/>
      <c r="L52" s="74"/>
      <c r="M52" s="72"/>
    </row>
    <row r="53" spans="2:13" s="10" customFormat="1" x14ac:dyDescent="0.2">
      <c r="B53" s="74"/>
      <c r="C53" s="72"/>
      <c r="D53" s="74"/>
      <c r="E53" s="72"/>
      <c r="F53" s="74"/>
      <c r="G53" s="75"/>
      <c r="H53" s="76"/>
      <c r="I53" s="73"/>
      <c r="J53" s="73"/>
      <c r="K53" s="73"/>
      <c r="L53" s="74"/>
      <c r="M53" s="72"/>
    </row>
    <row r="54" spans="2:13" s="10" customFormat="1" x14ac:dyDescent="0.2">
      <c r="B54" s="74"/>
      <c r="C54" s="72"/>
      <c r="D54" s="74"/>
      <c r="E54" s="72"/>
      <c r="F54" s="74"/>
      <c r="G54" s="75"/>
      <c r="H54" s="76"/>
      <c r="I54" s="73"/>
      <c r="J54" s="73"/>
      <c r="K54" s="73"/>
      <c r="L54" s="74"/>
      <c r="M54" s="72"/>
    </row>
    <row r="55" spans="2:13" s="10" customFormat="1" x14ac:dyDescent="0.2">
      <c r="B55" s="74"/>
      <c r="C55" s="72"/>
      <c r="D55" s="74"/>
      <c r="E55" s="72"/>
      <c r="F55" s="74"/>
      <c r="G55" s="75"/>
      <c r="H55" s="76"/>
      <c r="I55" s="73"/>
      <c r="J55" s="73"/>
      <c r="K55" s="73"/>
      <c r="L55" s="74"/>
      <c r="M55" s="72"/>
    </row>
    <row r="56" spans="2:13" s="10" customFormat="1" x14ac:dyDescent="0.2">
      <c r="B56" s="74"/>
      <c r="C56" s="72"/>
      <c r="D56" s="74"/>
      <c r="E56" s="72"/>
      <c r="F56" s="74"/>
      <c r="G56" s="75"/>
      <c r="H56" s="76"/>
      <c r="I56" s="73"/>
      <c r="J56" s="73"/>
      <c r="K56" s="73"/>
      <c r="L56" s="74"/>
      <c r="M56" s="72"/>
    </row>
    <row r="57" spans="2:13" s="10" customFormat="1" x14ac:dyDescent="0.2">
      <c r="B57" s="74"/>
      <c r="C57" s="72"/>
      <c r="D57" s="74"/>
      <c r="E57" s="72"/>
      <c r="F57" s="74"/>
      <c r="G57" s="75"/>
      <c r="H57" s="76"/>
      <c r="I57" s="73"/>
      <c r="J57" s="73"/>
      <c r="K57" s="73"/>
      <c r="L57" s="74"/>
      <c r="M57" s="72"/>
    </row>
    <row r="58" spans="2:13" s="10" customFormat="1" x14ac:dyDescent="0.2">
      <c r="B58" s="74"/>
      <c r="C58" s="72"/>
      <c r="D58" s="74"/>
      <c r="E58" s="72"/>
      <c r="F58" s="74"/>
      <c r="G58" s="75"/>
      <c r="H58" s="76"/>
      <c r="I58" s="73"/>
      <c r="J58" s="73"/>
      <c r="K58" s="73"/>
      <c r="L58" s="74"/>
      <c r="M58" s="72"/>
    </row>
    <row r="59" spans="2:13" s="10" customFormat="1" x14ac:dyDescent="0.2">
      <c r="B59" s="74"/>
      <c r="C59" s="72"/>
      <c r="D59" s="74"/>
      <c r="E59" s="72"/>
      <c r="F59" s="74"/>
      <c r="G59" s="75"/>
      <c r="H59" s="76"/>
      <c r="I59" s="73"/>
      <c r="J59" s="73"/>
      <c r="K59" s="73"/>
      <c r="L59" s="74"/>
      <c r="M59" s="72"/>
    </row>
    <row r="60" spans="2:13" s="10" customFormat="1" x14ac:dyDescent="0.2">
      <c r="B60" s="74"/>
      <c r="C60" s="72"/>
      <c r="D60" s="74"/>
      <c r="E60" s="72"/>
      <c r="F60" s="74"/>
      <c r="G60" s="75"/>
      <c r="H60" s="76"/>
      <c r="I60" s="73"/>
      <c r="J60" s="73"/>
      <c r="K60" s="73"/>
      <c r="L60" s="74"/>
      <c r="M60" s="72"/>
    </row>
    <row r="61" spans="2:13" s="10" customFormat="1" x14ac:dyDescent="0.2">
      <c r="B61" s="74"/>
      <c r="C61" s="72"/>
      <c r="D61" s="74"/>
      <c r="E61" s="72"/>
      <c r="F61" s="74"/>
      <c r="G61" s="75"/>
      <c r="H61" s="76"/>
      <c r="I61" s="73"/>
      <c r="J61" s="73"/>
      <c r="K61" s="73"/>
      <c r="L61" s="74"/>
      <c r="M61" s="72"/>
    </row>
    <row r="62" spans="2:13" s="10" customFormat="1" x14ac:dyDescent="0.2">
      <c r="B62" s="74"/>
      <c r="C62" s="72"/>
      <c r="D62" s="74"/>
      <c r="E62" s="72"/>
      <c r="F62" s="74"/>
      <c r="G62" s="75"/>
      <c r="H62" s="76"/>
      <c r="I62" s="73"/>
      <c r="J62" s="73"/>
      <c r="K62" s="73"/>
      <c r="L62" s="74"/>
      <c r="M62" s="72"/>
    </row>
    <row r="63" spans="2:13" s="10" customFormat="1" x14ac:dyDescent="0.2">
      <c r="B63" s="74"/>
      <c r="C63" s="72"/>
      <c r="D63" s="74"/>
      <c r="E63" s="72"/>
      <c r="F63" s="74"/>
      <c r="G63" s="75"/>
      <c r="H63" s="76"/>
      <c r="I63" s="73"/>
      <c r="J63" s="73"/>
      <c r="K63" s="73"/>
      <c r="L63" s="74"/>
      <c r="M63" s="72"/>
    </row>
    <row r="64" spans="2:13" s="10" customFormat="1" x14ac:dyDescent="0.2">
      <c r="B64" s="74"/>
      <c r="C64" s="72"/>
      <c r="D64" s="74"/>
      <c r="E64" s="72"/>
      <c r="F64" s="74"/>
      <c r="G64" s="75"/>
      <c r="H64" s="76"/>
      <c r="I64" s="73"/>
      <c r="J64" s="73"/>
      <c r="K64" s="73"/>
      <c r="L64" s="74"/>
      <c r="M64" s="72"/>
    </row>
    <row r="65" spans="2:13" s="10" customFormat="1" x14ac:dyDescent="0.2">
      <c r="B65" s="74"/>
      <c r="C65" s="72"/>
      <c r="D65" s="74"/>
      <c r="E65" s="72"/>
      <c r="F65" s="74"/>
      <c r="G65" s="75"/>
      <c r="H65" s="76"/>
      <c r="I65" s="73"/>
      <c r="J65" s="73"/>
      <c r="K65" s="73"/>
      <c r="L65" s="74"/>
      <c r="M65" s="72"/>
    </row>
    <row r="66" spans="2:13" s="10" customFormat="1" x14ac:dyDescent="0.2">
      <c r="B66" s="74"/>
      <c r="C66" s="72"/>
      <c r="D66" s="74"/>
      <c r="E66" s="72"/>
      <c r="F66" s="74"/>
      <c r="G66" s="75"/>
      <c r="H66" s="76"/>
      <c r="I66" s="73"/>
      <c r="J66" s="73"/>
      <c r="K66" s="73"/>
      <c r="L66" s="74"/>
      <c r="M66" s="72"/>
    </row>
  </sheetData>
  <mergeCells count="14">
    <mergeCell ref="X4:Y4"/>
    <mergeCell ref="Z4:AA4"/>
    <mergeCell ref="N4:O4"/>
    <mergeCell ref="P4:Q4"/>
    <mergeCell ref="R4:S4"/>
    <mergeCell ref="T4:U4"/>
    <mergeCell ref="V4:W4"/>
    <mergeCell ref="J4:K4"/>
    <mergeCell ref="L4:M4"/>
    <mergeCell ref="A4:A5"/>
    <mergeCell ref="D4:E4"/>
    <mergeCell ref="B4:C4"/>
    <mergeCell ref="F4:G4"/>
    <mergeCell ref="H4:I4"/>
  </mergeCells>
  <phoneticPr fontId="0" type="noConversion"/>
  <pageMargins left="0.5" right="0.5" top="0.5" bottom="0.5" header="0.17" footer="0.17"/>
  <pageSetup scale="3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8"/>
  <sheetViews>
    <sheetView showGridLines="0" zoomScale="90" zoomScaleNormal="90" workbookViewId="0">
      <selection activeCell="A6" sqref="A6"/>
    </sheetView>
  </sheetViews>
  <sheetFormatPr defaultColWidth="19.42578125" defaultRowHeight="12.75" x14ac:dyDescent="0.2"/>
  <cols>
    <col min="1" max="1" width="55" style="52" bestFit="1" customWidth="1"/>
    <col min="2" max="2" width="30.42578125" style="21" customWidth="1"/>
    <col min="3" max="3" width="11.7109375" style="33" customWidth="1"/>
    <col min="4" max="4" width="11.7109375" style="34" customWidth="1"/>
    <col min="5" max="6" width="11.7109375" style="33" customWidth="1"/>
    <col min="7" max="7" width="11.7109375" style="35" customWidth="1"/>
    <col min="8" max="8" width="11.7109375" style="36" customWidth="1"/>
    <col min="9" max="9" width="11.7109375" style="37" customWidth="1"/>
    <col min="10" max="10" width="11.7109375" style="36" customWidth="1"/>
    <col min="11" max="14" width="11.7109375" style="35" customWidth="1"/>
    <col min="15" max="15" width="11.7109375" style="33" customWidth="1"/>
    <col min="16" max="16" width="11.7109375" style="38" customWidth="1"/>
    <col min="17" max="26" width="11.7109375" style="23" customWidth="1"/>
    <col min="27" max="27" width="11.5703125" style="23" bestFit="1" customWidth="1"/>
    <col min="28" max="28" width="12" style="23" bestFit="1" customWidth="1"/>
    <col min="29" max="29" width="6.5703125" style="23" customWidth="1"/>
    <col min="30" max="16384" width="19.42578125" style="23"/>
  </cols>
  <sheetData>
    <row r="1" spans="1:28" ht="26.25" customHeight="1" x14ac:dyDescent="0.2">
      <c r="D1" s="22"/>
      <c r="E1" s="69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8" ht="26.25" customHeight="1" x14ac:dyDescent="0.2">
      <c r="B2" s="87" t="s">
        <v>107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28" s="25" customFormat="1" ht="26.25" customHeight="1" thickBot="1" x14ac:dyDescent="0.25">
      <c r="A3" s="53"/>
      <c r="B3" s="70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AA3" s="24"/>
      <c r="AB3" s="24"/>
    </row>
    <row r="4" spans="1:28" s="47" customFormat="1" ht="27" customHeight="1" x14ac:dyDescent="0.2">
      <c r="A4" s="88" t="s">
        <v>22</v>
      </c>
      <c r="B4" s="90" t="s">
        <v>9</v>
      </c>
      <c r="C4" s="82" t="s">
        <v>91</v>
      </c>
      <c r="D4" s="84"/>
      <c r="E4" s="82" t="s">
        <v>92</v>
      </c>
      <c r="F4" s="84"/>
      <c r="G4" s="82" t="s">
        <v>93</v>
      </c>
      <c r="H4" s="84"/>
      <c r="I4" s="82" t="s">
        <v>94</v>
      </c>
      <c r="J4" s="84"/>
      <c r="K4" s="82" t="s">
        <v>86</v>
      </c>
      <c r="L4" s="84"/>
      <c r="M4" s="82" t="s">
        <v>87</v>
      </c>
      <c r="N4" s="84"/>
      <c r="O4" s="82" t="s">
        <v>95</v>
      </c>
      <c r="P4" s="84"/>
      <c r="Q4" s="82" t="s">
        <v>88</v>
      </c>
      <c r="R4" s="84"/>
      <c r="S4" s="82" t="s">
        <v>89</v>
      </c>
      <c r="T4" s="84"/>
      <c r="U4" s="82" t="s">
        <v>96</v>
      </c>
      <c r="V4" s="84"/>
      <c r="W4" s="82" t="s">
        <v>90</v>
      </c>
      <c r="X4" s="84"/>
      <c r="Y4" s="82" t="s">
        <v>28</v>
      </c>
      <c r="Z4" s="84"/>
      <c r="AA4" s="82" t="s">
        <v>0</v>
      </c>
      <c r="AB4" s="83"/>
    </row>
    <row r="5" spans="1:28" s="50" customFormat="1" ht="27" customHeight="1" x14ac:dyDescent="0.2">
      <c r="A5" s="89"/>
      <c r="B5" s="91"/>
      <c r="C5" s="48" t="s">
        <v>10</v>
      </c>
      <c r="D5" s="48" t="s">
        <v>11</v>
      </c>
      <c r="E5" s="48" t="s">
        <v>10</v>
      </c>
      <c r="F5" s="48" t="s">
        <v>11</v>
      </c>
      <c r="G5" s="48" t="s">
        <v>10</v>
      </c>
      <c r="H5" s="48" t="s">
        <v>11</v>
      </c>
      <c r="I5" s="48" t="s">
        <v>10</v>
      </c>
      <c r="J5" s="48" t="s">
        <v>11</v>
      </c>
      <c r="K5" s="48" t="s">
        <v>10</v>
      </c>
      <c r="L5" s="48" t="s">
        <v>11</v>
      </c>
      <c r="M5" s="48" t="s">
        <v>10</v>
      </c>
      <c r="N5" s="48" t="s">
        <v>11</v>
      </c>
      <c r="O5" s="48" t="s">
        <v>10</v>
      </c>
      <c r="P5" s="48" t="s">
        <v>11</v>
      </c>
      <c r="Q5" s="48" t="s">
        <v>10</v>
      </c>
      <c r="R5" s="48" t="s">
        <v>11</v>
      </c>
      <c r="S5" s="48" t="s">
        <v>10</v>
      </c>
      <c r="T5" s="48" t="s">
        <v>11</v>
      </c>
      <c r="U5" s="48" t="s">
        <v>10</v>
      </c>
      <c r="V5" s="48" t="s">
        <v>11</v>
      </c>
      <c r="W5" s="48" t="s">
        <v>10</v>
      </c>
      <c r="X5" s="48" t="s">
        <v>11</v>
      </c>
      <c r="Y5" s="48" t="s">
        <v>10</v>
      </c>
      <c r="Z5" s="48" t="s">
        <v>11</v>
      </c>
      <c r="AA5" s="48" t="s">
        <v>10</v>
      </c>
      <c r="AB5" s="49" t="s">
        <v>11</v>
      </c>
    </row>
    <row r="6" spans="1:28" s="28" customFormat="1" ht="18" customHeight="1" x14ac:dyDescent="0.2">
      <c r="A6" s="54" t="s">
        <v>43</v>
      </c>
      <c r="B6" s="68" t="s">
        <v>37</v>
      </c>
      <c r="C6" s="26">
        <v>0</v>
      </c>
      <c r="D6" s="26">
        <v>0</v>
      </c>
      <c r="E6" s="26">
        <v>0</v>
      </c>
      <c r="F6" s="26">
        <v>0</v>
      </c>
      <c r="G6" s="26">
        <v>8</v>
      </c>
      <c r="H6" s="26">
        <v>2939701</v>
      </c>
      <c r="I6" s="26">
        <v>1</v>
      </c>
      <c r="J6" s="26">
        <v>42000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f t="shared" ref="AA6:AA73" si="0">C6+E6+G6+I6+K6+M6+O6+Q6+S6+U6+W6+Y6</f>
        <v>9</v>
      </c>
      <c r="AB6" s="27">
        <f t="shared" ref="AB6:AB73" si="1">D6+F6+H6+J6+L6+N6+P6+R6+T6+V6+X6+Z6</f>
        <v>2981701</v>
      </c>
    </row>
    <row r="7" spans="1:28" s="28" customFormat="1" ht="18" customHeight="1" x14ac:dyDescent="0.2">
      <c r="A7" s="54"/>
      <c r="B7" s="68" t="s">
        <v>45</v>
      </c>
      <c r="C7" s="26">
        <v>0</v>
      </c>
      <c r="D7" s="26">
        <v>0</v>
      </c>
      <c r="E7" s="26">
        <v>0</v>
      </c>
      <c r="F7" s="26">
        <v>0</v>
      </c>
      <c r="G7" s="26">
        <v>10</v>
      </c>
      <c r="H7" s="26">
        <v>3067091</v>
      </c>
      <c r="I7" s="26">
        <v>1</v>
      </c>
      <c r="J7" s="26">
        <v>4118218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f t="shared" si="0"/>
        <v>11</v>
      </c>
      <c r="AB7" s="27">
        <f t="shared" si="1"/>
        <v>7185309</v>
      </c>
    </row>
    <row r="8" spans="1:28" s="28" customFormat="1" ht="18" customHeight="1" x14ac:dyDescent="0.2">
      <c r="A8" s="54"/>
      <c r="B8" s="68" t="s">
        <v>46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1</v>
      </c>
      <c r="L8" s="26">
        <v>1345407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3</v>
      </c>
      <c r="Z8" s="26">
        <v>205285</v>
      </c>
      <c r="AA8" s="26">
        <f t="shared" si="0"/>
        <v>4</v>
      </c>
      <c r="AB8" s="27">
        <f t="shared" si="1"/>
        <v>1550692</v>
      </c>
    </row>
    <row r="9" spans="1:28" s="28" customFormat="1" ht="18" customHeight="1" x14ac:dyDescent="0.2">
      <c r="A9" s="54"/>
      <c r="B9" s="68" t="s">
        <v>108</v>
      </c>
      <c r="C9" s="26">
        <v>0</v>
      </c>
      <c r="D9" s="26">
        <v>0</v>
      </c>
      <c r="E9" s="26">
        <v>4</v>
      </c>
      <c r="F9" s="26">
        <v>1599599</v>
      </c>
      <c r="G9" s="26">
        <v>2</v>
      </c>
      <c r="H9" s="26">
        <v>281452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2</v>
      </c>
      <c r="P9" s="26">
        <v>523482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f t="shared" si="0"/>
        <v>8</v>
      </c>
      <c r="AB9" s="27">
        <f t="shared" si="1"/>
        <v>2404533</v>
      </c>
    </row>
    <row r="10" spans="1:28" s="28" customFormat="1" ht="18" customHeight="1" x14ac:dyDescent="0.2">
      <c r="A10" s="54"/>
      <c r="B10" s="68" t="s">
        <v>47</v>
      </c>
      <c r="C10" s="26">
        <v>0</v>
      </c>
      <c r="D10" s="26">
        <v>0</v>
      </c>
      <c r="E10" s="26">
        <v>3</v>
      </c>
      <c r="F10" s="26">
        <v>348798</v>
      </c>
      <c r="G10" s="26">
        <f>14-1</f>
        <v>13</v>
      </c>
      <c r="H10" s="26">
        <f>13260393-10154828</f>
        <v>3105565</v>
      </c>
      <c r="I10" s="26">
        <v>16</v>
      </c>
      <c r="J10" s="26">
        <v>1837644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3</v>
      </c>
      <c r="Z10" s="26">
        <v>56090</v>
      </c>
      <c r="AA10" s="26">
        <f t="shared" si="0"/>
        <v>35</v>
      </c>
      <c r="AB10" s="27">
        <f t="shared" si="1"/>
        <v>5348097</v>
      </c>
    </row>
    <row r="11" spans="1:28" s="28" customFormat="1" ht="18" customHeight="1" x14ac:dyDescent="0.2">
      <c r="A11" s="54"/>
      <c r="B11" s="68" t="s">
        <v>48</v>
      </c>
      <c r="C11" s="26">
        <v>0</v>
      </c>
      <c r="D11" s="26">
        <v>0</v>
      </c>
      <c r="E11" s="26">
        <v>0</v>
      </c>
      <c r="F11" s="26">
        <v>0</v>
      </c>
      <c r="G11" s="26">
        <f>2+1</f>
        <v>3</v>
      </c>
      <c r="H11" s="26">
        <f>9466934+10154828</f>
        <v>19621762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f t="shared" si="0"/>
        <v>3</v>
      </c>
      <c r="AB11" s="27">
        <f t="shared" si="1"/>
        <v>19621762</v>
      </c>
    </row>
    <row r="12" spans="1:28" s="28" customFormat="1" ht="18" customHeight="1" x14ac:dyDescent="0.2">
      <c r="A12" s="54"/>
      <c r="B12" s="68" t="s">
        <v>49</v>
      </c>
      <c r="C12" s="26">
        <v>0</v>
      </c>
      <c r="D12" s="26">
        <v>0</v>
      </c>
      <c r="E12" s="26">
        <v>0</v>
      </c>
      <c r="F12" s="26">
        <v>0</v>
      </c>
      <c r="G12" s="26">
        <v>12</v>
      </c>
      <c r="H12" s="26">
        <v>3787512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f t="shared" si="0"/>
        <v>12</v>
      </c>
      <c r="AB12" s="27">
        <f t="shared" si="1"/>
        <v>3787512</v>
      </c>
    </row>
    <row r="13" spans="1:28" s="28" customFormat="1" ht="18" customHeight="1" x14ac:dyDescent="0.2">
      <c r="A13" s="54"/>
      <c r="B13" s="68" t="s">
        <v>50</v>
      </c>
      <c r="C13" s="26">
        <v>0</v>
      </c>
      <c r="D13" s="26">
        <v>0</v>
      </c>
      <c r="E13" s="26">
        <v>0</v>
      </c>
      <c r="F13" s="26">
        <v>0</v>
      </c>
      <c r="G13" s="26">
        <v>3</v>
      </c>
      <c r="H13" s="26">
        <v>795098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f t="shared" si="0"/>
        <v>3</v>
      </c>
      <c r="AB13" s="27">
        <f t="shared" si="1"/>
        <v>795098</v>
      </c>
    </row>
    <row r="14" spans="1:28" s="28" customFormat="1" ht="18" customHeight="1" x14ac:dyDescent="0.2">
      <c r="A14" s="54"/>
      <c r="B14" s="68" t="s">
        <v>51</v>
      </c>
      <c r="C14" s="26">
        <v>0</v>
      </c>
      <c r="D14" s="26">
        <v>0</v>
      </c>
      <c r="E14" s="26">
        <v>0</v>
      </c>
      <c r="F14" s="26">
        <v>0</v>
      </c>
      <c r="G14" s="26">
        <v>1</v>
      </c>
      <c r="H14" s="26">
        <v>4999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f t="shared" si="0"/>
        <v>1</v>
      </c>
      <c r="AB14" s="27">
        <f t="shared" si="1"/>
        <v>4999</v>
      </c>
    </row>
    <row r="15" spans="1:28" s="28" customFormat="1" ht="18" customHeight="1" x14ac:dyDescent="0.2">
      <c r="A15" s="54"/>
      <c r="B15" s="68" t="s">
        <v>52</v>
      </c>
      <c r="C15" s="26">
        <v>0</v>
      </c>
      <c r="D15" s="26">
        <v>0</v>
      </c>
      <c r="E15" s="26">
        <v>0</v>
      </c>
      <c r="F15" s="26">
        <v>0</v>
      </c>
      <c r="G15" s="26">
        <v>1</v>
      </c>
      <c r="H15" s="26">
        <v>644098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f t="shared" si="0"/>
        <v>1</v>
      </c>
      <c r="AB15" s="27">
        <f t="shared" si="1"/>
        <v>644098</v>
      </c>
    </row>
    <row r="16" spans="1:28" s="28" customFormat="1" ht="18" customHeight="1" x14ac:dyDescent="0.2">
      <c r="A16" s="54"/>
      <c r="B16" s="68" t="s">
        <v>13</v>
      </c>
      <c r="C16" s="26">
        <v>0</v>
      </c>
      <c r="D16" s="26">
        <v>0</v>
      </c>
      <c r="E16" s="26">
        <v>0</v>
      </c>
      <c r="F16" s="26">
        <v>0</v>
      </c>
      <c r="G16" s="26">
        <v>1</v>
      </c>
      <c r="H16" s="26">
        <v>683490</v>
      </c>
      <c r="I16" s="26">
        <v>4</v>
      </c>
      <c r="J16" s="26">
        <v>280871</v>
      </c>
      <c r="K16" s="26">
        <v>2</v>
      </c>
      <c r="L16" s="26">
        <v>33153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1</v>
      </c>
      <c r="Z16" s="26">
        <v>25000</v>
      </c>
      <c r="AA16" s="26">
        <f t="shared" si="0"/>
        <v>8</v>
      </c>
      <c r="AB16" s="27">
        <f t="shared" si="1"/>
        <v>1022514</v>
      </c>
    </row>
    <row r="17" spans="1:28" s="28" customFormat="1" ht="18" customHeight="1" x14ac:dyDescent="0.2">
      <c r="A17" s="54"/>
      <c r="B17" s="68" t="s">
        <v>20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1</v>
      </c>
      <c r="J17" s="26">
        <v>48027</v>
      </c>
      <c r="K17" s="26">
        <v>5</v>
      </c>
      <c r="L17" s="26">
        <v>930169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1</v>
      </c>
      <c r="Z17" s="26">
        <v>80002</v>
      </c>
      <c r="AA17" s="26">
        <f t="shared" si="0"/>
        <v>7</v>
      </c>
      <c r="AB17" s="27">
        <f t="shared" si="1"/>
        <v>1058198</v>
      </c>
    </row>
    <row r="18" spans="1:28" s="28" customFormat="1" ht="18" customHeight="1" thickBot="1" x14ac:dyDescent="0.25">
      <c r="A18" s="55" t="s">
        <v>44</v>
      </c>
      <c r="B18" s="29" t="s">
        <v>31</v>
      </c>
      <c r="C18" s="30">
        <f t="shared" ref="C18:Z18" si="2">SUM(C6:C17)</f>
        <v>0</v>
      </c>
      <c r="D18" s="30">
        <f t="shared" si="2"/>
        <v>0</v>
      </c>
      <c r="E18" s="30">
        <f t="shared" si="2"/>
        <v>7</v>
      </c>
      <c r="F18" s="30">
        <f t="shared" si="2"/>
        <v>1948397</v>
      </c>
      <c r="G18" s="30">
        <f t="shared" si="2"/>
        <v>54</v>
      </c>
      <c r="H18" s="30">
        <f t="shared" si="2"/>
        <v>34930768</v>
      </c>
      <c r="I18" s="30">
        <f t="shared" si="2"/>
        <v>23</v>
      </c>
      <c r="J18" s="30">
        <f t="shared" si="2"/>
        <v>6326760</v>
      </c>
      <c r="K18" s="30">
        <f t="shared" si="2"/>
        <v>8</v>
      </c>
      <c r="L18" s="30">
        <f t="shared" si="2"/>
        <v>2308729</v>
      </c>
      <c r="M18" s="30">
        <f t="shared" si="2"/>
        <v>0</v>
      </c>
      <c r="N18" s="30">
        <f t="shared" si="2"/>
        <v>0</v>
      </c>
      <c r="O18" s="30">
        <f t="shared" si="2"/>
        <v>2</v>
      </c>
      <c r="P18" s="30">
        <f t="shared" si="2"/>
        <v>523482</v>
      </c>
      <c r="Q18" s="30">
        <f t="shared" si="2"/>
        <v>0</v>
      </c>
      <c r="R18" s="30">
        <f t="shared" si="2"/>
        <v>0</v>
      </c>
      <c r="S18" s="30">
        <f t="shared" si="2"/>
        <v>0</v>
      </c>
      <c r="T18" s="30">
        <f t="shared" si="2"/>
        <v>0</v>
      </c>
      <c r="U18" s="30">
        <f t="shared" si="2"/>
        <v>0</v>
      </c>
      <c r="V18" s="30">
        <f t="shared" si="2"/>
        <v>0</v>
      </c>
      <c r="W18" s="30">
        <f t="shared" si="2"/>
        <v>0</v>
      </c>
      <c r="X18" s="30">
        <f t="shared" si="2"/>
        <v>0</v>
      </c>
      <c r="Y18" s="30">
        <f t="shared" si="2"/>
        <v>8</v>
      </c>
      <c r="Z18" s="30">
        <f t="shared" si="2"/>
        <v>366377</v>
      </c>
      <c r="AA18" s="30">
        <f t="shared" si="0"/>
        <v>102</v>
      </c>
      <c r="AB18" s="31">
        <f t="shared" si="1"/>
        <v>46404513</v>
      </c>
    </row>
    <row r="19" spans="1:28" s="28" customFormat="1" ht="18" customHeight="1" x14ac:dyDescent="0.2">
      <c r="A19" s="54" t="s">
        <v>16</v>
      </c>
      <c r="B19" s="68" t="s">
        <v>109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1</v>
      </c>
      <c r="L19" s="26">
        <v>152092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f t="shared" si="0"/>
        <v>1</v>
      </c>
      <c r="AB19" s="27">
        <f t="shared" si="1"/>
        <v>152092</v>
      </c>
    </row>
    <row r="20" spans="1:28" s="28" customFormat="1" ht="18" customHeight="1" x14ac:dyDescent="0.2">
      <c r="A20" s="54"/>
      <c r="B20" s="68" t="s">
        <v>1</v>
      </c>
      <c r="C20" s="26">
        <v>1</v>
      </c>
      <c r="D20" s="26">
        <v>29187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2</v>
      </c>
      <c r="L20" s="26">
        <v>573303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f t="shared" si="0"/>
        <v>3</v>
      </c>
      <c r="AB20" s="27">
        <f t="shared" si="1"/>
        <v>602490</v>
      </c>
    </row>
    <row r="21" spans="1:28" s="28" customFormat="1" ht="18" customHeight="1" x14ac:dyDescent="0.2">
      <c r="A21" s="54"/>
      <c r="B21" s="68" t="s">
        <v>110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1</v>
      </c>
      <c r="R21" s="26">
        <v>30000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f t="shared" ref="AA21:AA22" si="3">C21+E21+G21+I21+K21+M21+O21+Q21+S21+U21+W21+Y21</f>
        <v>1</v>
      </c>
      <c r="AB21" s="27">
        <f t="shared" ref="AB21:AB22" si="4">D21+F21+H21+J21+L21+N21+P21+R21+T21+V21+X21+Z21</f>
        <v>30000</v>
      </c>
    </row>
    <row r="22" spans="1:28" s="28" customFormat="1" ht="18" customHeight="1" x14ac:dyDescent="0.2">
      <c r="A22" s="54"/>
      <c r="B22" s="68" t="s">
        <v>2</v>
      </c>
      <c r="C22" s="26">
        <v>3</v>
      </c>
      <c r="D22" s="26">
        <v>644067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2</v>
      </c>
      <c r="L22" s="26">
        <v>643830</v>
      </c>
      <c r="M22" s="26">
        <v>3</v>
      </c>
      <c r="N22" s="26">
        <v>20137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f t="shared" si="3"/>
        <v>8</v>
      </c>
      <c r="AB22" s="27">
        <f t="shared" si="4"/>
        <v>1308034</v>
      </c>
    </row>
    <row r="23" spans="1:28" s="28" customFormat="1" ht="18" customHeight="1" x14ac:dyDescent="0.2">
      <c r="A23" s="54"/>
      <c r="B23" s="68" t="s">
        <v>21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10</v>
      </c>
      <c r="R23" s="26">
        <v>441029</v>
      </c>
      <c r="S23" s="26">
        <v>2</v>
      </c>
      <c r="T23" s="26">
        <v>18501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f t="shared" si="0"/>
        <v>12</v>
      </c>
      <c r="AB23" s="27">
        <f t="shared" si="1"/>
        <v>459530</v>
      </c>
    </row>
    <row r="24" spans="1:28" s="28" customFormat="1" ht="18" customHeight="1" x14ac:dyDescent="0.2">
      <c r="A24" s="54"/>
      <c r="B24" s="68" t="s">
        <v>111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2</v>
      </c>
      <c r="L24" s="26">
        <v>517255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2</v>
      </c>
      <c r="T24" s="26">
        <v>29711</v>
      </c>
      <c r="U24" s="26">
        <v>0</v>
      </c>
      <c r="V24" s="26">
        <v>0</v>
      </c>
      <c r="W24" s="26">
        <v>0</v>
      </c>
      <c r="X24" s="26">
        <v>0</v>
      </c>
      <c r="Y24" s="26">
        <v>1</v>
      </c>
      <c r="Z24" s="26">
        <v>27981</v>
      </c>
      <c r="AA24" s="26">
        <f t="shared" si="0"/>
        <v>5</v>
      </c>
      <c r="AB24" s="27">
        <f t="shared" si="1"/>
        <v>574947</v>
      </c>
    </row>
    <row r="25" spans="1:28" s="28" customFormat="1" ht="18" customHeight="1" x14ac:dyDescent="0.2">
      <c r="A25" s="54"/>
      <c r="B25" s="68" t="s">
        <v>3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4</v>
      </c>
      <c r="L25" s="26">
        <v>907602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2</v>
      </c>
      <c r="Z25" s="26">
        <v>120642</v>
      </c>
      <c r="AA25" s="26">
        <f t="shared" si="0"/>
        <v>6</v>
      </c>
      <c r="AB25" s="27">
        <f t="shared" si="1"/>
        <v>1028244</v>
      </c>
    </row>
    <row r="26" spans="1:28" s="28" customFormat="1" ht="18" customHeight="1" x14ac:dyDescent="0.2">
      <c r="A26" s="54"/>
      <c r="B26" s="68" t="s">
        <v>4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102563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1</v>
      </c>
      <c r="V26" s="26">
        <v>38030</v>
      </c>
      <c r="W26" s="26">
        <v>0</v>
      </c>
      <c r="X26" s="26">
        <v>0</v>
      </c>
      <c r="Y26" s="26">
        <v>0</v>
      </c>
      <c r="Z26" s="26">
        <v>0</v>
      </c>
      <c r="AA26" s="26">
        <f t="shared" si="0"/>
        <v>3</v>
      </c>
      <c r="AB26" s="27">
        <f t="shared" si="1"/>
        <v>140593</v>
      </c>
    </row>
    <row r="27" spans="1:28" s="28" customFormat="1" ht="18" customHeight="1" x14ac:dyDescent="0.2">
      <c r="A27" s="54"/>
      <c r="B27" s="68" t="s">
        <v>35</v>
      </c>
      <c r="C27" s="26">
        <v>11</v>
      </c>
      <c r="D27" s="26">
        <v>2895420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1</v>
      </c>
      <c r="L27" s="26">
        <v>20776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f t="shared" ref="AA27" si="5">C27+E27+G27+I27+K27+M27+O27+Q27+S27+U27+W27+Y27</f>
        <v>12</v>
      </c>
      <c r="AB27" s="27">
        <f t="shared" ref="AB27" si="6">D27+F27+H27+J27+L27+N27+P27+R27+T27+V27+X27+Z27</f>
        <v>2916196</v>
      </c>
    </row>
    <row r="28" spans="1:28" s="28" customFormat="1" ht="18" customHeight="1" thickBot="1" x14ac:dyDescent="0.25">
      <c r="A28" s="55" t="s">
        <v>24</v>
      </c>
      <c r="B28" s="29" t="s">
        <v>31</v>
      </c>
      <c r="C28" s="30">
        <f t="shared" ref="C28:Z28" si="7">SUM(C19:C27)</f>
        <v>15</v>
      </c>
      <c r="D28" s="32">
        <f t="shared" si="7"/>
        <v>3568674</v>
      </c>
      <c r="E28" s="30">
        <f t="shared" si="7"/>
        <v>0</v>
      </c>
      <c r="F28" s="32">
        <f t="shared" si="7"/>
        <v>0</v>
      </c>
      <c r="G28" s="30">
        <f t="shared" si="7"/>
        <v>0</v>
      </c>
      <c r="H28" s="32">
        <f t="shared" si="7"/>
        <v>0</v>
      </c>
      <c r="I28" s="30">
        <f t="shared" si="7"/>
        <v>0</v>
      </c>
      <c r="J28" s="32">
        <f t="shared" si="7"/>
        <v>0</v>
      </c>
      <c r="K28" s="30">
        <f t="shared" si="7"/>
        <v>14</v>
      </c>
      <c r="L28" s="32">
        <f t="shared" si="7"/>
        <v>2917421</v>
      </c>
      <c r="M28" s="30">
        <f t="shared" si="7"/>
        <v>3</v>
      </c>
      <c r="N28" s="32">
        <f t="shared" si="7"/>
        <v>20137</v>
      </c>
      <c r="O28" s="30">
        <f t="shared" si="7"/>
        <v>0</v>
      </c>
      <c r="P28" s="32">
        <f t="shared" si="7"/>
        <v>0</v>
      </c>
      <c r="Q28" s="30">
        <f t="shared" si="7"/>
        <v>11</v>
      </c>
      <c r="R28" s="32">
        <f t="shared" si="7"/>
        <v>471029</v>
      </c>
      <c r="S28" s="30">
        <f t="shared" si="7"/>
        <v>4</v>
      </c>
      <c r="T28" s="32">
        <f t="shared" si="7"/>
        <v>48212</v>
      </c>
      <c r="U28" s="30">
        <f t="shared" si="7"/>
        <v>1</v>
      </c>
      <c r="V28" s="32">
        <f t="shared" si="7"/>
        <v>38030</v>
      </c>
      <c r="W28" s="30">
        <f t="shared" si="7"/>
        <v>0</v>
      </c>
      <c r="X28" s="32">
        <f t="shared" si="7"/>
        <v>0</v>
      </c>
      <c r="Y28" s="30">
        <f t="shared" si="7"/>
        <v>3</v>
      </c>
      <c r="Z28" s="32">
        <f t="shared" si="7"/>
        <v>148623</v>
      </c>
      <c r="AA28" s="30">
        <f t="shared" si="0"/>
        <v>51</v>
      </c>
      <c r="AB28" s="31">
        <f t="shared" si="1"/>
        <v>7212126</v>
      </c>
    </row>
    <row r="29" spans="1:28" s="28" customFormat="1" ht="18" customHeight="1" x14ac:dyDescent="0.2">
      <c r="A29" s="85" t="s">
        <v>17</v>
      </c>
      <c r="B29" s="68" t="s">
        <v>53</v>
      </c>
      <c r="C29" s="26">
        <v>0</v>
      </c>
      <c r="D29" s="26">
        <v>0</v>
      </c>
      <c r="E29" s="26">
        <v>5</v>
      </c>
      <c r="F29" s="26">
        <v>1672930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2</v>
      </c>
      <c r="P29" s="26">
        <v>280757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f t="shared" si="0"/>
        <v>7</v>
      </c>
      <c r="AB29" s="27">
        <f t="shared" si="1"/>
        <v>1953687</v>
      </c>
    </row>
    <row r="30" spans="1:28" s="28" customFormat="1" ht="18" customHeight="1" x14ac:dyDescent="0.2">
      <c r="A30" s="86"/>
      <c r="B30" s="68" t="s">
        <v>14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2</v>
      </c>
      <c r="P30" s="26">
        <v>169025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f t="shared" si="0"/>
        <v>2</v>
      </c>
      <c r="AB30" s="27">
        <f t="shared" si="1"/>
        <v>169025</v>
      </c>
    </row>
    <row r="31" spans="1:28" s="28" customFormat="1" ht="18" customHeight="1" x14ac:dyDescent="0.2">
      <c r="A31" s="54"/>
      <c r="B31" s="68" t="s">
        <v>99</v>
      </c>
      <c r="C31" s="26">
        <v>0</v>
      </c>
      <c r="D31" s="26">
        <v>0</v>
      </c>
      <c r="E31" s="26">
        <v>1</v>
      </c>
      <c r="F31" s="26">
        <v>2701234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f t="shared" si="0"/>
        <v>1</v>
      </c>
      <c r="AB31" s="27">
        <f t="shared" si="1"/>
        <v>2701234</v>
      </c>
    </row>
    <row r="32" spans="1:28" s="28" customFormat="1" ht="18" customHeight="1" thickBot="1" x14ac:dyDescent="0.25">
      <c r="A32" s="55" t="s">
        <v>26</v>
      </c>
      <c r="B32" s="29" t="s">
        <v>31</v>
      </c>
      <c r="C32" s="30">
        <f t="shared" ref="C32:Z32" si="8">SUM(C29:C31)</f>
        <v>0</v>
      </c>
      <c r="D32" s="30">
        <f t="shared" si="8"/>
        <v>0</v>
      </c>
      <c r="E32" s="30">
        <f t="shared" si="8"/>
        <v>6</v>
      </c>
      <c r="F32" s="30">
        <f t="shared" si="8"/>
        <v>4374164</v>
      </c>
      <c r="G32" s="30">
        <f t="shared" si="8"/>
        <v>0</v>
      </c>
      <c r="H32" s="30">
        <f t="shared" si="8"/>
        <v>0</v>
      </c>
      <c r="I32" s="30">
        <f t="shared" si="8"/>
        <v>0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si="8"/>
        <v>0</v>
      </c>
      <c r="O32" s="30">
        <f t="shared" si="8"/>
        <v>4</v>
      </c>
      <c r="P32" s="30">
        <f t="shared" si="8"/>
        <v>449782</v>
      </c>
      <c r="Q32" s="30">
        <f t="shared" si="8"/>
        <v>0</v>
      </c>
      <c r="R32" s="30">
        <f t="shared" si="8"/>
        <v>0</v>
      </c>
      <c r="S32" s="30">
        <f t="shared" si="8"/>
        <v>0</v>
      </c>
      <c r="T32" s="30">
        <f t="shared" si="8"/>
        <v>0</v>
      </c>
      <c r="U32" s="30">
        <f t="shared" si="8"/>
        <v>0</v>
      </c>
      <c r="V32" s="30">
        <f t="shared" si="8"/>
        <v>0</v>
      </c>
      <c r="W32" s="30">
        <f t="shared" si="8"/>
        <v>0</v>
      </c>
      <c r="X32" s="30">
        <f t="shared" si="8"/>
        <v>0</v>
      </c>
      <c r="Y32" s="30">
        <f t="shared" si="8"/>
        <v>0</v>
      </c>
      <c r="Z32" s="30">
        <f t="shared" si="8"/>
        <v>0</v>
      </c>
      <c r="AA32" s="30">
        <f t="shared" si="0"/>
        <v>10</v>
      </c>
      <c r="AB32" s="31">
        <f t="shared" si="1"/>
        <v>4823946</v>
      </c>
    </row>
    <row r="33" spans="1:28" s="28" customFormat="1" ht="18" customHeight="1" x14ac:dyDescent="0.2">
      <c r="A33" s="85" t="s">
        <v>19</v>
      </c>
      <c r="B33" s="68" t="s">
        <v>54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1</v>
      </c>
      <c r="N33" s="26">
        <v>1200000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2</v>
      </c>
      <c r="X33" s="26">
        <v>1610000</v>
      </c>
      <c r="Y33" s="26">
        <v>0</v>
      </c>
      <c r="Z33" s="26">
        <v>0</v>
      </c>
      <c r="AA33" s="26">
        <f t="shared" si="0"/>
        <v>3</v>
      </c>
      <c r="AB33" s="27">
        <f t="shared" si="1"/>
        <v>2810000</v>
      </c>
    </row>
    <row r="34" spans="1:28" s="28" customFormat="1" ht="18" customHeight="1" x14ac:dyDescent="0.2">
      <c r="A34" s="86"/>
      <c r="B34" s="68" t="s">
        <v>38</v>
      </c>
      <c r="C34" s="26">
        <v>0</v>
      </c>
      <c r="D34" s="26">
        <v>0</v>
      </c>
      <c r="E34" s="26">
        <v>0</v>
      </c>
      <c r="F34" s="26">
        <v>0</v>
      </c>
      <c r="G34" s="26">
        <v>1</v>
      </c>
      <c r="H34" s="26">
        <v>299999</v>
      </c>
      <c r="I34" s="26">
        <v>1</v>
      </c>
      <c r="J34" s="26">
        <v>200000</v>
      </c>
      <c r="K34" s="26">
        <v>2</v>
      </c>
      <c r="L34" s="26">
        <v>465020</v>
      </c>
      <c r="M34" s="26">
        <v>2</v>
      </c>
      <c r="N34" s="26">
        <v>1311786</v>
      </c>
      <c r="O34" s="26">
        <v>1</v>
      </c>
      <c r="P34" s="26">
        <v>252830</v>
      </c>
      <c r="Q34" s="26">
        <v>1</v>
      </c>
      <c r="R34" s="26">
        <v>280220</v>
      </c>
      <c r="S34" s="26">
        <v>2</v>
      </c>
      <c r="T34" s="26">
        <v>328734</v>
      </c>
      <c r="U34" s="26">
        <v>0</v>
      </c>
      <c r="V34" s="26">
        <v>0</v>
      </c>
      <c r="W34" s="26">
        <v>0</v>
      </c>
      <c r="X34" s="26">
        <v>0</v>
      </c>
      <c r="Y34" s="26">
        <v>2</v>
      </c>
      <c r="Z34" s="26">
        <v>275827</v>
      </c>
      <c r="AA34" s="26">
        <f t="shared" si="0"/>
        <v>12</v>
      </c>
      <c r="AB34" s="27">
        <f t="shared" si="1"/>
        <v>3414416</v>
      </c>
    </row>
    <row r="35" spans="1:28" s="28" customFormat="1" ht="18" customHeight="1" x14ac:dyDescent="0.2">
      <c r="A35" s="54"/>
      <c r="B35" s="68" t="s">
        <v>23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3</v>
      </c>
      <c r="L35" s="26">
        <v>1192408</v>
      </c>
      <c r="M35" s="26">
        <v>2</v>
      </c>
      <c r="N35" s="26">
        <v>166405</v>
      </c>
      <c r="O35" s="26">
        <v>0</v>
      </c>
      <c r="P35" s="26">
        <v>0</v>
      </c>
      <c r="Q35" s="26">
        <v>1</v>
      </c>
      <c r="R35" s="26">
        <v>160000</v>
      </c>
      <c r="S35" s="26">
        <v>0</v>
      </c>
      <c r="T35" s="26">
        <v>0</v>
      </c>
      <c r="U35" s="26">
        <v>1</v>
      </c>
      <c r="V35" s="26">
        <v>41225</v>
      </c>
      <c r="W35" s="26">
        <v>0</v>
      </c>
      <c r="X35" s="26">
        <v>0</v>
      </c>
      <c r="Y35" s="26">
        <v>0</v>
      </c>
      <c r="Z35" s="26">
        <v>0</v>
      </c>
      <c r="AA35" s="26">
        <f t="shared" si="0"/>
        <v>7</v>
      </c>
      <c r="AB35" s="27">
        <f t="shared" si="1"/>
        <v>1560038</v>
      </c>
    </row>
    <row r="36" spans="1:28" s="28" customFormat="1" ht="18" customHeight="1" x14ac:dyDescent="0.2">
      <c r="A36" s="54"/>
      <c r="B36" s="68" t="s">
        <v>55</v>
      </c>
      <c r="C36" s="26">
        <v>1</v>
      </c>
      <c r="D36" s="26">
        <v>190266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1</v>
      </c>
      <c r="L36" s="26">
        <v>50000</v>
      </c>
      <c r="M36" s="26">
        <v>0</v>
      </c>
      <c r="N36" s="26">
        <v>0</v>
      </c>
      <c r="O36" s="26">
        <v>0</v>
      </c>
      <c r="P36" s="26">
        <v>0</v>
      </c>
      <c r="Q36" s="26">
        <v>1</v>
      </c>
      <c r="R36" s="26">
        <v>89654</v>
      </c>
      <c r="S36" s="26">
        <v>2</v>
      </c>
      <c r="T36" s="26">
        <v>115916</v>
      </c>
      <c r="U36" s="26">
        <v>0</v>
      </c>
      <c r="V36" s="26">
        <v>0</v>
      </c>
      <c r="W36" s="26">
        <v>1</v>
      </c>
      <c r="X36" s="26">
        <v>11656</v>
      </c>
      <c r="Y36" s="26">
        <v>0</v>
      </c>
      <c r="Z36" s="26">
        <v>0</v>
      </c>
      <c r="AA36" s="26">
        <f t="shared" si="0"/>
        <v>6</v>
      </c>
      <c r="AB36" s="27">
        <f t="shared" si="1"/>
        <v>457492</v>
      </c>
    </row>
    <row r="37" spans="1:28" s="28" customFormat="1" ht="18" customHeight="1" x14ac:dyDescent="0.2">
      <c r="A37" s="54"/>
      <c r="B37" s="68" t="s">
        <v>97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1</v>
      </c>
      <c r="N37" s="26">
        <v>73067</v>
      </c>
      <c r="O37" s="26">
        <v>0</v>
      </c>
      <c r="P37" s="26">
        <v>0</v>
      </c>
      <c r="Q37" s="26">
        <v>9</v>
      </c>
      <c r="R37" s="26">
        <v>301245</v>
      </c>
      <c r="S37" s="26">
        <v>0</v>
      </c>
      <c r="T37" s="26">
        <v>0</v>
      </c>
      <c r="U37" s="26">
        <v>1</v>
      </c>
      <c r="V37" s="26">
        <v>599999</v>
      </c>
      <c r="W37" s="26">
        <v>0</v>
      </c>
      <c r="X37" s="26">
        <v>0</v>
      </c>
      <c r="Y37" s="26">
        <v>4</v>
      </c>
      <c r="Z37" s="26">
        <v>2237268</v>
      </c>
      <c r="AA37" s="26">
        <f t="shared" si="0"/>
        <v>15</v>
      </c>
      <c r="AB37" s="27">
        <f t="shared" si="1"/>
        <v>3211579</v>
      </c>
    </row>
    <row r="38" spans="1:28" s="28" customFormat="1" ht="18" customHeight="1" x14ac:dyDescent="0.2">
      <c r="A38" s="54"/>
      <c r="B38" s="68" t="s">
        <v>15</v>
      </c>
      <c r="C38" s="26">
        <v>2</v>
      </c>
      <c r="D38" s="26">
        <v>479539</v>
      </c>
      <c r="E38" s="26">
        <v>1</v>
      </c>
      <c r="F38" s="26">
        <v>10000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f t="shared" si="0"/>
        <v>3</v>
      </c>
      <c r="AB38" s="27">
        <f t="shared" si="1"/>
        <v>489539</v>
      </c>
    </row>
    <row r="39" spans="1:28" s="28" customFormat="1" ht="18" customHeight="1" x14ac:dyDescent="0.2">
      <c r="A39" s="54"/>
      <c r="B39" s="68" t="s">
        <v>39</v>
      </c>
      <c r="C39" s="26">
        <v>2</v>
      </c>
      <c r="D39" s="26">
        <v>313495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4</v>
      </c>
      <c r="L39" s="26">
        <v>1356582</v>
      </c>
      <c r="M39" s="26">
        <v>1</v>
      </c>
      <c r="N39" s="26">
        <v>120000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2</v>
      </c>
      <c r="V39" s="26">
        <v>230916</v>
      </c>
      <c r="W39" s="26">
        <v>0</v>
      </c>
      <c r="X39" s="26">
        <v>0</v>
      </c>
      <c r="Y39" s="26">
        <v>0</v>
      </c>
      <c r="Z39" s="26">
        <v>0</v>
      </c>
      <c r="AA39" s="26">
        <f t="shared" si="0"/>
        <v>9</v>
      </c>
      <c r="AB39" s="27">
        <f t="shared" si="1"/>
        <v>2020993</v>
      </c>
    </row>
    <row r="40" spans="1:28" s="28" customFormat="1" ht="18" customHeight="1" x14ac:dyDescent="0.2">
      <c r="A40" s="54"/>
      <c r="B40" s="68" t="s">
        <v>32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1</v>
      </c>
      <c r="V40" s="26">
        <v>77500</v>
      </c>
      <c r="W40" s="26">
        <v>0</v>
      </c>
      <c r="X40" s="26">
        <v>0</v>
      </c>
      <c r="Y40" s="26">
        <v>0</v>
      </c>
      <c r="Z40" s="26">
        <v>0</v>
      </c>
      <c r="AA40" s="26">
        <f t="shared" si="0"/>
        <v>1</v>
      </c>
      <c r="AB40" s="27">
        <f t="shared" si="1"/>
        <v>77500</v>
      </c>
    </row>
    <row r="41" spans="1:28" s="28" customFormat="1" ht="18" customHeight="1" thickBot="1" x14ac:dyDescent="0.25">
      <c r="A41" s="55" t="s">
        <v>25</v>
      </c>
      <c r="B41" s="29" t="s">
        <v>31</v>
      </c>
      <c r="C41" s="30">
        <f t="shared" ref="C41:Z41" si="9">SUM(C33:C40)</f>
        <v>5</v>
      </c>
      <c r="D41" s="30">
        <f t="shared" si="9"/>
        <v>983300</v>
      </c>
      <c r="E41" s="30">
        <f t="shared" si="9"/>
        <v>1</v>
      </c>
      <c r="F41" s="30">
        <f t="shared" si="9"/>
        <v>10000</v>
      </c>
      <c r="G41" s="30">
        <f t="shared" si="9"/>
        <v>1</v>
      </c>
      <c r="H41" s="30">
        <f t="shared" si="9"/>
        <v>299999</v>
      </c>
      <c r="I41" s="30">
        <f t="shared" si="9"/>
        <v>1</v>
      </c>
      <c r="J41" s="30">
        <f t="shared" si="9"/>
        <v>200000</v>
      </c>
      <c r="K41" s="30">
        <f t="shared" si="9"/>
        <v>10</v>
      </c>
      <c r="L41" s="30">
        <f t="shared" si="9"/>
        <v>3064010</v>
      </c>
      <c r="M41" s="30">
        <f t="shared" si="9"/>
        <v>7</v>
      </c>
      <c r="N41" s="30">
        <f t="shared" si="9"/>
        <v>2871258</v>
      </c>
      <c r="O41" s="30">
        <f t="shared" si="9"/>
        <v>1</v>
      </c>
      <c r="P41" s="30">
        <f t="shared" si="9"/>
        <v>252830</v>
      </c>
      <c r="Q41" s="30">
        <f t="shared" si="9"/>
        <v>12</v>
      </c>
      <c r="R41" s="30">
        <f t="shared" si="9"/>
        <v>831119</v>
      </c>
      <c r="S41" s="30">
        <f t="shared" si="9"/>
        <v>4</v>
      </c>
      <c r="T41" s="30">
        <f t="shared" si="9"/>
        <v>444650</v>
      </c>
      <c r="U41" s="30">
        <f t="shared" si="9"/>
        <v>5</v>
      </c>
      <c r="V41" s="30">
        <f t="shared" si="9"/>
        <v>949640</v>
      </c>
      <c r="W41" s="30">
        <f t="shared" si="9"/>
        <v>3</v>
      </c>
      <c r="X41" s="30">
        <f t="shared" si="9"/>
        <v>1621656</v>
      </c>
      <c r="Y41" s="30">
        <f t="shared" si="9"/>
        <v>6</v>
      </c>
      <c r="Z41" s="30">
        <f t="shared" si="9"/>
        <v>2513095</v>
      </c>
      <c r="AA41" s="30">
        <f t="shared" si="0"/>
        <v>56</v>
      </c>
      <c r="AB41" s="31">
        <f t="shared" si="1"/>
        <v>14041557</v>
      </c>
    </row>
    <row r="42" spans="1:28" s="28" customFormat="1" ht="18" customHeight="1" x14ac:dyDescent="0.2">
      <c r="A42" s="54" t="s">
        <v>40</v>
      </c>
      <c r="B42" s="68" t="s">
        <v>112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1</v>
      </c>
      <c r="L42" s="26">
        <v>1920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f t="shared" si="0"/>
        <v>1</v>
      </c>
      <c r="AB42" s="27">
        <f t="shared" si="1"/>
        <v>1920</v>
      </c>
    </row>
    <row r="43" spans="1:28" s="28" customFormat="1" ht="18" customHeight="1" x14ac:dyDescent="0.2">
      <c r="A43" s="54"/>
      <c r="B43" s="68" t="s">
        <v>5</v>
      </c>
      <c r="C43" s="26">
        <v>11</v>
      </c>
      <c r="D43" s="26">
        <v>4899909</v>
      </c>
      <c r="E43" s="26">
        <v>1</v>
      </c>
      <c r="F43" s="26">
        <v>58000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f t="shared" si="0"/>
        <v>12</v>
      </c>
      <c r="AB43" s="27">
        <f t="shared" si="1"/>
        <v>4957909</v>
      </c>
    </row>
    <row r="44" spans="1:28" s="28" customFormat="1" ht="18" customHeight="1" x14ac:dyDescent="0.2">
      <c r="A44" s="54"/>
      <c r="B44" s="68" t="s">
        <v>56</v>
      </c>
      <c r="C44" s="26">
        <v>15</v>
      </c>
      <c r="D44" s="26">
        <v>4337642</v>
      </c>
      <c r="E44" s="26">
        <v>1</v>
      </c>
      <c r="F44" s="26">
        <v>50000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f t="shared" si="0"/>
        <v>16</v>
      </c>
      <c r="AB44" s="27">
        <f t="shared" si="1"/>
        <v>4387642</v>
      </c>
    </row>
    <row r="45" spans="1:28" s="28" customFormat="1" ht="18" customHeight="1" x14ac:dyDescent="0.2">
      <c r="A45" s="54"/>
      <c r="B45" s="68" t="s">
        <v>57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3</v>
      </c>
      <c r="Z45" s="26">
        <v>3017537</v>
      </c>
      <c r="AA45" s="26">
        <f t="shared" si="0"/>
        <v>3</v>
      </c>
      <c r="AB45" s="27">
        <f t="shared" si="1"/>
        <v>3017537</v>
      </c>
    </row>
    <row r="46" spans="1:28" s="28" customFormat="1" ht="18" customHeight="1" x14ac:dyDescent="0.2">
      <c r="A46" s="54"/>
      <c r="B46" s="68" t="s">
        <v>58</v>
      </c>
      <c r="C46" s="26">
        <v>7</v>
      </c>
      <c r="D46" s="26">
        <v>23250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f t="shared" si="0"/>
        <v>7</v>
      </c>
      <c r="AB46" s="27">
        <f t="shared" si="1"/>
        <v>23250</v>
      </c>
    </row>
    <row r="47" spans="1:28" s="28" customFormat="1" ht="18" customHeight="1" x14ac:dyDescent="0.2">
      <c r="A47" s="54"/>
      <c r="B47" s="68" t="s">
        <v>59</v>
      </c>
      <c r="C47" s="26">
        <v>0</v>
      </c>
      <c r="D47" s="26">
        <v>0</v>
      </c>
      <c r="E47" s="26">
        <v>7</v>
      </c>
      <c r="F47" s="26">
        <v>2419611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f t="shared" si="0"/>
        <v>7</v>
      </c>
      <c r="AB47" s="27">
        <f t="shared" si="1"/>
        <v>2419611</v>
      </c>
    </row>
    <row r="48" spans="1:28" s="28" customFormat="1" ht="18" customHeight="1" x14ac:dyDescent="0.2">
      <c r="A48" s="54"/>
      <c r="B48" s="68" t="s">
        <v>60</v>
      </c>
      <c r="C48" s="26">
        <v>1</v>
      </c>
      <c r="D48" s="26">
        <v>5407935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f t="shared" si="0"/>
        <v>1</v>
      </c>
      <c r="AB48" s="27">
        <f t="shared" si="1"/>
        <v>5407935</v>
      </c>
    </row>
    <row r="49" spans="1:28" s="28" customFormat="1" ht="18" customHeight="1" x14ac:dyDescent="0.2">
      <c r="A49" s="54"/>
      <c r="B49" s="68" t="s">
        <v>61</v>
      </c>
      <c r="C49" s="26">
        <v>10</v>
      </c>
      <c r="D49" s="26">
        <v>279968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f t="shared" si="0"/>
        <v>10</v>
      </c>
      <c r="AB49" s="27">
        <f t="shared" si="1"/>
        <v>279968</v>
      </c>
    </row>
    <row r="50" spans="1:28" s="28" customFormat="1" ht="18" customHeight="1" x14ac:dyDescent="0.2">
      <c r="A50" s="54"/>
      <c r="B50" s="68" t="s">
        <v>62</v>
      </c>
      <c r="C50" s="26">
        <v>3</v>
      </c>
      <c r="D50" s="26">
        <v>15404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f t="shared" si="0"/>
        <v>3</v>
      </c>
      <c r="AB50" s="27">
        <f t="shared" si="1"/>
        <v>15404</v>
      </c>
    </row>
    <row r="51" spans="1:28" s="28" customFormat="1" ht="18" customHeight="1" x14ac:dyDescent="0.2">
      <c r="A51" s="54"/>
      <c r="B51" s="68" t="s">
        <v>63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1</v>
      </c>
      <c r="J51" s="26">
        <v>176073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f t="shared" si="0"/>
        <v>1</v>
      </c>
      <c r="AB51" s="27">
        <f t="shared" si="1"/>
        <v>176073</v>
      </c>
    </row>
    <row r="52" spans="1:28" s="28" customFormat="1" ht="18" customHeight="1" x14ac:dyDescent="0.2">
      <c r="A52" s="54"/>
      <c r="B52" s="68" t="s">
        <v>64</v>
      </c>
      <c r="C52" s="26">
        <v>1</v>
      </c>
      <c r="D52" s="26">
        <v>45261</v>
      </c>
      <c r="E52" s="26">
        <v>2</v>
      </c>
      <c r="F52" s="26">
        <v>111435</v>
      </c>
      <c r="G52" s="26">
        <v>0</v>
      </c>
      <c r="H52" s="26">
        <v>0</v>
      </c>
      <c r="I52" s="26">
        <v>1</v>
      </c>
      <c r="J52" s="26">
        <v>19990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f t="shared" si="0"/>
        <v>4</v>
      </c>
      <c r="AB52" s="27">
        <f t="shared" si="1"/>
        <v>176686</v>
      </c>
    </row>
    <row r="53" spans="1:28" s="28" customFormat="1" ht="18" customHeight="1" x14ac:dyDescent="0.2">
      <c r="A53" s="54"/>
      <c r="B53" s="68" t="s">
        <v>65</v>
      </c>
      <c r="C53" s="26">
        <v>16</v>
      </c>
      <c r="D53" s="26">
        <v>7394723</v>
      </c>
      <c r="E53" s="26">
        <v>1</v>
      </c>
      <c r="F53" s="26">
        <v>1400000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f t="shared" si="0"/>
        <v>17</v>
      </c>
      <c r="AB53" s="27">
        <f t="shared" si="1"/>
        <v>8794723</v>
      </c>
    </row>
    <row r="54" spans="1:28" s="28" customFormat="1" ht="18" customHeight="1" x14ac:dyDescent="0.2">
      <c r="A54" s="54"/>
      <c r="B54" s="68" t="s">
        <v>113</v>
      </c>
      <c r="C54" s="26">
        <v>1</v>
      </c>
      <c r="D54" s="26">
        <v>619024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f t="shared" si="0"/>
        <v>1</v>
      </c>
      <c r="AB54" s="27">
        <f t="shared" si="1"/>
        <v>619024</v>
      </c>
    </row>
    <row r="55" spans="1:28" s="28" customFormat="1" ht="18" customHeight="1" x14ac:dyDescent="0.2">
      <c r="A55" s="54"/>
      <c r="B55" s="68" t="s">
        <v>66</v>
      </c>
      <c r="C55" s="26">
        <v>2</v>
      </c>
      <c r="D55" s="26">
        <v>425639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f t="shared" si="0"/>
        <v>2</v>
      </c>
      <c r="AB55" s="27">
        <f t="shared" si="1"/>
        <v>425639</v>
      </c>
    </row>
    <row r="56" spans="1:28" s="28" customFormat="1" ht="18" customHeight="1" x14ac:dyDescent="0.2">
      <c r="A56" s="54"/>
      <c r="B56" s="68" t="s">
        <v>67</v>
      </c>
      <c r="C56" s="26">
        <v>3</v>
      </c>
      <c r="D56" s="26">
        <v>1177023</v>
      </c>
      <c r="E56" s="26">
        <v>1</v>
      </c>
      <c r="F56" s="26">
        <v>150897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f t="shared" si="0"/>
        <v>4</v>
      </c>
      <c r="AB56" s="27">
        <f t="shared" si="1"/>
        <v>1327920</v>
      </c>
    </row>
    <row r="57" spans="1:28" s="28" customFormat="1" ht="18" customHeight="1" x14ac:dyDescent="0.2">
      <c r="A57" s="54"/>
      <c r="B57" s="68" t="s">
        <v>68</v>
      </c>
      <c r="C57" s="26">
        <v>2</v>
      </c>
      <c r="D57" s="26">
        <v>32009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f t="shared" si="0"/>
        <v>2</v>
      </c>
      <c r="AB57" s="27">
        <f t="shared" si="1"/>
        <v>32009</v>
      </c>
    </row>
    <row r="58" spans="1:28" s="28" customFormat="1" ht="18" customHeight="1" x14ac:dyDescent="0.2">
      <c r="A58" s="54"/>
      <c r="B58" s="68" t="s">
        <v>69</v>
      </c>
      <c r="C58" s="26">
        <v>17</v>
      </c>
      <c r="D58" s="26">
        <v>3190328</v>
      </c>
      <c r="E58" s="26">
        <v>3</v>
      </c>
      <c r="F58" s="26">
        <v>30746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f t="shared" si="0"/>
        <v>20</v>
      </c>
      <c r="AB58" s="27">
        <f t="shared" si="1"/>
        <v>3221074</v>
      </c>
    </row>
    <row r="59" spans="1:28" s="28" customFormat="1" ht="18" customHeight="1" x14ac:dyDescent="0.2">
      <c r="A59" s="54"/>
      <c r="B59" s="68" t="s">
        <v>114</v>
      </c>
      <c r="C59" s="26">
        <v>1</v>
      </c>
      <c r="D59" s="26">
        <v>298963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f t="shared" si="0"/>
        <v>1</v>
      </c>
      <c r="AB59" s="27">
        <f t="shared" si="1"/>
        <v>298963</v>
      </c>
    </row>
    <row r="60" spans="1:28" s="28" customFormat="1" ht="18" customHeight="1" x14ac:dyDescent="0.2">
      <c r="A60" s="54"/>
      <c r="B60" s="68" t="s">
        <v>70</v>
      </c>
      <c r="C60" s="26">
        <v>21</v>
      </c>
      <c r="D60" s="26">
        <v>5275289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f t="shared" si="0"/>
        <v>21</v>
      </c>
      <c r="AB60" s="27">
        <f t="shared" si="1"/>
        <v>5275289</v>
      </c>
    </row>
    <row r="61" spans="1:28" s="28" customFormat="1" ht="18" customHeight="1" x14ac:dyDescent="0.2">
      <c r="A61" s="54"/>
      <c r="B61" s="68" t="s">
        <v>34</v>
      </c>
      <c r="C61" s="26">
        <v>23</v>
      </c>
      <c r="D61" s="26">
        <v>4942588</v>
      </c>
      <c r="E61" s="26">
        <v>1</v>
      </c>
      <c r="F61" s="26">
        <v>400</v>
      </c>
      <c r="G61" s="26">
        <v>0</v>
      </c>
      <c r="H61" s="26">
        <v>0</v>
      </c>
      <c r="I61" s="26">
        <v>0</v>
      </c>
      <c r="J61" s="26">
        <v>0</v>
      </c>
      <c r="K61" s="26">
        <v>1</v>
      </c>
      <c r="L61" s="26">
        <v>153382</v>
      </c>
      <c r="M61" s="26">
        <v>4</v>
      </c>
      <c r="N61" s="26">
        <v>870824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f t="shared" si="0"/>
        <v>29</v>
      </c>
      <c r="AB61" s="27">
        <f t="shared" si="1"/>
        <v>5967194</v>
      </c>
    </row>
    <row r="62" spans="1:28" s="28" customFormat="1" ht="18" customHeight="1" x14ac:dyDescent="0.2">
      <c r="A62" s="54"/>
      <c r="B62" s="68" t="s">
        <v>103</v>
      </c>
      <c r="C62" s="26">
        <v>1</v>
      </c>
      <c r="D62" s="26">
        <v>191236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f t="shared" si="0"/>
        <v>1</v>
      </c>
      <c r="AB62" s="27">
        <f t="shared" si="1"/>
        <v>191236</v>
      </c>
    </row>
    <row r="63" spans="1:28" s="28" customFormat="1" ht="18" customHeight="1" x14ac:dyDescent="0.2">
      <c r="A63" s="54"/>
      <c r="B63" s="68" t="s">
        <v>98</v>
      </c>
      <c r="C63" s="26">
        <v>0</v>
      </c>
      <c r="D63" s="26">
        <v>0</v>
      </c>
      <c r="E63" s="26">
        <v>1</v>
      </c>
      <c r="F63" s="26">
        <v>9000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f t="shared" ref="AA63:AA68" si="10">C63+E63+G63+I63+K63+M63+O63+Q63+S63+U63+W63+Y63</f>
        <v>1</v>
      </c>
      <c r="AB63" s="27">
        <f t="shared" ref="AB63:AB68" si="11">D63+F63+H63+J63+L63+N63+P63+R63+T63+V63+X63+Z63</f>
        <v>9000</v>
      </c>
    </row>
    <row r="64" spans="1:28" s="28" customFormat="1" ht="18" customHeight="1" x14ac:dyDescent="0.2">
      <c r="A64" s="54"/>
      <c r="B64" s="68" t="s">
        <v>71</v>
      </c>
      <c r="C64" s="26">
        <v>2</v>
      </c>
      <c r="D64" s="26">
        <v>244915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f t="shared" si="10"/>
        <v>2</v>
      </c>
      <c r="AB64" s="27">
        <f t="shared" si="11"/>
        <v>244915</v>
      </c>
    </row>
    <row r="65" spans="1:28" s="28" customFormat="1" ht="18" customHeight="1" x14ac:dyDescent="0.2">
      <c r="A65" s="54"/>
      <c r="B65" s="68" t="s">
        <v>72</v>
      </c>
      <c r="C65" s="26">
        <v>5</v>
      </c>
      <c r="D65" s="26">
        <v>994580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f t="shared" si="10"/>
        <v>5</v>
      </c>
      <c r="AB65" s="27">
        <f t="shared" si="11"/>
        <v>994580</v>
      </c>
    </row>
    <row r="66" spans="1:28" s="28" customFormat="1" ht="18" customHeight="1" x14ac:dyDescent="0.2">
      <c r="A66" s="54"/>
      <c r="B66" s="68" t="s">
        <v>36</v>
      </c>
      <c r="C66" s="26">
        <v>2</v>
      </c>
      <c r="D66" s="26">
        <v>780161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1</v>
      </c>
      <c r="N66" s="26">
        <v>16234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f t="shared" si="10"/>
        <v>3</v>
      </c>
      <c r="AB66" s="27">
        <f t="shared" si="11"/>
        <v>796395</v>
      </c>
    </row>
    <row r="67" spans="1:28" s="28" customFormat="1" ht="18" customHeight="1" x14ac:dyDescent="0.2">
      <c r="A67" s="54"/>
      <c r="B67" s="68" t="s">
        <v>73</v>
      </c>
      <c r="C67" s="26">
        <v>1</v>
      </c>
      <c r="D67" s="26">
        <v>51184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f t="shared" si="10"/>
        <v>1</v>
      </c>
      <c r="AB67" s="27">
        <f t="shared" si="11"/>
        <v>51184</v>
      </c>
    </row>
    <row r="68" spans="1:28" s="28" customFormat="1" ht="18" customHeight="1" x14ac:dyDescent="0.2">
      <c r="A68" s="54"/>
      <c r="B68" s="68" t="s">
        <v>74</v>
      </c>
      <c r="C68" s="26">
        <v>35</v>
      </c>
      <c r="D68" s="26">
        <v>12440442</v>
      </c>
      <c r="E68" s="26">
        <v>1</v>
      </c>
      <c r="F68" s="26">
        <v>250141</v>
      </c>
      <c r="G68" s="26">
        <v>0</v>
      </c>
      <c r="H68" s="26">
        <v>0</v>
      </c>
      <c r="I68" s="26">
        <v>0</v>
      </c>
      <c r="J68" s="26">
        <v>0</v>
      </c>
      <c r="K68" s="26">
        <v>1</v>
      </c>
      <c r="L68" s="26">
        <v>154343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f t="shared" si="10"/>
        <v>37</v>
      </c>
      <c r="AB68" s="27">
        <f t="shared" si="11"/>
        <v>12844926</v>
      </c>
    </row>
    <row r="69" spans="1:28" s="28" customFormat="1" ht="18" customHeight="1" x14ac:dyDescent="0.2">
      <c r="A69" s="54"/>
      <c r="B69" s="68" t="s">
        <v>6</v>
      </c>
      <c r="C69" s="26">
        <v>2</v>
      </c>
      <c r="D69" s="26">
        <v>157106</v>
      </c>
      <c r="E69" s="26">
        <v>9</v>
      </c>
      <c r="F69" s="26">
        <v>7684481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f t="shared" si="0"/>
        <v>11</v>
      </c>
      <c r="AB69" s="27">
        <f t="shared" si="1"/>
        <v>7841587</v>
      </c>
    </row>
    <row r="70" spans="1:28" s="28" customFormat="1" ht="18" customHeight="1" x14ac:dyDescent="0.2">
      <c r="A70" s="54"/>
      <c r="B70" s="68" t="s">
        <v>100</v>
      </c>
      <c r="C70" s="26">
        <v>2</v>
      </c>
      <c r="D70" s="26">
        <v>1246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f t="shared" si="0"/>
        <v>2</v>
      </c>
      <c r="AB70" s="27">
        <f t="shared" si="1"/>
        <v>1246</v>
      </c>
    </row>
    <row r="71" spans="1:28" s="28" customFormat="1" ht="18" customHeight="1" x14ac:dyDescent="0.2">
      <c r="A71" s="54"/>
      <c r="B71" s="68" t="s">
        <v>75</v>
      </c>
      <c r="C71" s="26">
        <v>5</v>
      </c>
      <c r="D71" s="26">
        <v>161495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f t="shared" si="0"/>
        <v>5</v>
      </c>
      <c r="AB71" s="27">
        <f t="shared" si="1"/>
        <v>161495</v>
      </c>
    </row>
    <row r="72" spans="1:28" s="28" customFormat="1" ht="18" customHeight="1" x14ac:dyDescent="0.2">
      <c r="A72" s="54"/>
      <c r="B72" s="68" t="s">
        <v>76</v>
      </c>
      <c r="C72" s="26">
        <v>8</v>
      </c>
      <c r="D72" s="26">
        <v>887003</v>
      </c>
      <c r="E72" s="26">
        <v>1</v>
      </c>
      <c r="F72" s="26">
        <v>150000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f t="shared" si="0"/>
        <v>9</v>
      </c>
      <c r="AB72" s="27">
        <f t="shared" si="1"/>
        <v>1037003</v>
      </c>
    </row>
    <row r="73" spans="1:28" s="28" customFormat="1" ht="18" customHeight="1" x14ac:dyDescent="0.2">
      <c r="A73" s="54"/>
      <c r="B73" s="68" t="s">
        <v>7</v>
      </c>
      <c r="C73" s="26">
        <v>16</v>
      </c>
      <c r="D73" s="26">
        <v>3803795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f t="shared" si="0"/>
        <v>16</v>
      </c>
      <c r="AB73" s="27">
        <f t="shared" si="1"/>
        <v>3803795</v>
      </c>
    </row>
    <row r="74" spans="1:28" s="28" customFormat="1" ht="18" customHeight="1" x14ac:dyDescent="0.2">
      <c r="A74" s="54"/>
      <c r="B74" s="68" t="s">
        <v>8</v>
      </c>
      <c r="C74" s="26">
        <v>29</v>
      </c>
      <c r="D74" s="26">
        <v>16130406</v>
      </c>
      <c r="E74" s="26">
        <v>3</v>
      </c>
      <c r="F74" s="26">
        <v>3371406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f t="shared" ref="AA74:AA95" si="12">C74+E74+G74+I74+K74+M74+O74+Q74+S74+U74+W74+Y74</f>
        <v>32</v>
      </c>
      <c r="AB74" s="27">
        <f t="shared" ref="AB74:AB95" si="13">D74+F74+H74+J74+L74+N74+P74+R74+T74+V74+X74+Z74</f>
        <v>19501812</v>
      </c>
    </row>
    <row r="75" spans="1:28" s="28" customFormat="1" ht="18" customHeight="1" x14ac:dyDescent="0.2">
      <c r="A75" s="54"/>
      <c r="B75" s="68" t="s">
        <v>77</v>
      </c>
      <c r="C75" s="26">
        <v>0</v>
      </c>
      <c r="D75" s="26">
        <v>0</v>
      </c>
      <c r="E75" s="26">
        <v>2</v>
      </c>
      <c r="F75" s="26">
        <v>358886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f t="shared" si="12"/>
        <v>2</v>
      </c>
      <c r="AB75" s="27">
        <f t="shared" si="13"/>
        <v>358886</v>
      </c>
    </row>
    <row r="76" spans="1:28" s="28" customFormat="1" ht="18" customHeight="1" x14ac:dyDescent="0.2">
      <c r="A76" s="54"/>
      <c r="B76" s="68" t="s">
        <v>33</v>
      </c>
      <c r="C76" s="26">
        <v>4</v>
      </c>
      <c r="D76" s="26">
        <v>856780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2</v>
      </c>
      <c r="N76" s="26">
        <v>476063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f t="shared" si="12"/>
        <v>6</v>
      </c>
      <c r="AB76" s="27">
        <f t="shared" si="13"/>
        <v>1332843</v>
      </c>
    </row>
    <row r="77" spans="1:28" s="28" customFormat="1" ht="18" customHeight="1" x14ac:dyDescent="0.2">
      <c r="A77" s="54"/>
      <c r="B77" s="68" t="s">
        <v>115</v>
      </c>
      <c r="C77" s="26">
        <v>1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f t="shared" si="12"/>
        <v>1</v>
      </c>
      <c r="AB77" s="27">
        <f t="shared" si="13"/>
        <v>0</v>
      </c>
    </row>
    <row r="78" spans="1:28" s="28" customFormat="1" ht="18" customHeight="1" x14ac:dyDescent="0.2">
      <c r="A78" s="54"/>
      <c r="B78" s="68" t="s">
        <v>78</v>
      </c>
      <c r="C78" s="26">
        <v>1</v>
      </c>
      <c r="D78" s="26">
        <v>556085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1</v>
      </c>
      <c r="N78" s="26">
        <v>617418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26">
        <v>0</v>
      </c>
      <c r="Y78" s="26">
        <v>0</v>
      </c>
      <c r="Z78" s="26">
        <v>0</v>
      </c>
      <c r="AA78" s="26">
        <f t="shared" si="12"/>
        <v>2</v>
      </c>
      <c r="AB78" s="27">
        <f t="shared" si="13"/>
        <v>1173503</v>
      </c>
    </row>
    <row r="79" spans="1:28" s="28" customFormat="1" ht="18" customHeight="1" x14ac:dyDescent="0.2">
      <c r="A79" s="54"/>
      <c r="B79" s="68" t="s">
        <v>12</v>
      </c>
      <c r="C79" s="26">
        <v>2</v>
      </c>
      <c r="D79" s="26">
        <v>219758</v>
      </c>
      <c r="E79" s="26">
        <v>1</v>
      </c>
      <c r="F79" s="26">
        <v>49999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0</v>
      </c>
      <c r="X79" s="26">
        <v>0</v>
      </c>
      <c r="Y79" s="26">
        <v>0</v>
      </c>
      <c r="Z79" s="26">
        <v>0</v>
      </c>
      <c r="AA79" s="26">
        <f t="shared" ref="AA79" si="14">C79+E79+G79+I79+K79+M79+O79+Q79+S79+U79+W79+Y79</f>
        <v>3</v>
      </c>
      <c r="AB79" s="27">
        <f t="shared" ref="AB79" si="15">D79+F79+H79+J79+L79+N79+P79+R79+T79+V79+X79+Z79</f>
        <v>269757</v>
      </c>
    </row>
    <row r="80" spans="1:28" s="28" customFormat="1" ht="18" customHeight="1" thickBot="1" x14ac:dyDescent="0.25">
      <c r="A80" s="55" t="s">
        <v>41</v>
      </c>
      <c r="B80" s="29" t="s">
        <v>31</v>
      </c>
      <c r="C80" s="30">
        <f t="shared" ref="C80:Z80" si="16">SUM(C42:C79)</f>
        <v>250</v>
      </c>
      <c r="D80" s="30">
        <f t="shared" si="16"/>
        <v>75841147</v>
      </c>
      <c r="E80" s="30">
        <f t="shared" si="16"/>
        <v>35</v>
      </c>
      <c r="F80" s="30">
        <f t="shared" si="16"/>
        <v>16095002</v>
      </c>
      <c r="G80" s="30">
        <f t="shared" si="16"/>
        <v>0</v>
      </c>
      <c r="H80" s="30">
        <f t="shared" si="16"/>
        <v>0</v>
      </c>
      <c r="I80" s="30">
        <f t="shared" si="16"/>
        <v>2</v>
      </c>
      <c r="J80" s="30">
        <f t="shared" si="16"/>
        <v>196063</v>
      </c>
      <c r="K80" s="30">
        <f t="shared" si="16"/>
        <v>3</v>
      </c>
      <c r="L80" s="30">
        <f t="shared" si="16"/>
        <v>309645</v>
      </c>
      <c r="M80" s="30">
        <f t="shared" si="16"/>
        <v>8</v>
      </c>
      <c r="N80" s="30">
        <f t="shared" si="16"/>
        <v>1980539</v>
      </c>
      <c r="O80" s="30">
        <f t="shared" si="16"/>
        <v>0</v>
      </c>
      <c r="P80" s="30">
        <f t="shared" si="16"/>
        <v>0</v>
      </c>
      <c r="Q80" s="30">
        <f t="shared" si="16"/>
        <v>0</v>
      </c>
      <c r="R80" s="30">
        <f t="shared" si="16"/>
        <v>0</v>
      </c>
      <c r="S80" s="30">
        <f t="shared" si="16"/>
        <v>0</v>
      </c>
      <c r="T80" s="30">
        <f t="shared" si="16"/>
        <v>0</v>
      </c>
      <c r="U80" s="30">
        <f t="shared" si="16"/>
        <v>0</v>
      </c>
      <c r="V80" s="30">
        <f t="shared" si="16"/>
        <v>0</v>
      </c>
      <c r="W80" s="30">
        <f t="shared" si="16"/>
        <v>0</v>
      </c>
      <c r="X80" s="30">
        <f t="shared" si="16"/>
        <v>0</v>
      </c>
      <c r="Y80" s="30">
        <f t="shared" si="16"/>
        <v>3</v>
      </c>
      <c r="Z80" s="30">
        <f t="shared" si="16"/>
        <v>3017537</v>
      </c>
      <c r="AA80" s="30">
        <f t="shared" si="12"/>
        <v>301</v>
      </c>
      <c r="AB80" s="31">
        <f t="shared" si="13"/>
        <v>97439933</v>
      </c>
    </row>
    <row r="81" spans="1:28" s="28" customFormat="1" ht="18" customHeight="1" x14ac:dyDescent="0.2">
      <c r="A81" s="85" t="s">
        <v>18</v>
      </c>
      <c r="B81" s="68" t="s">
        <v>79</v>
      </c>
      <c r="C81" s="26">
        <v>7</v>
      </c>
      <c r="D81" s="26">
        <v>782858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  <c r="Z81" s="26">
        <v>0</v>
      </c>
      <c r="AA81" s="26">
        <v>10</v>
      </c>
      <c r="AB81" s="27">
        <v>1073498.52</v>
      </c>
    </row>
    <row r="82" spans="1:28" s="28" customFormat="1" ht="18" customHeight="1" x14ac:dyDescent="0.2">
      <c r="A82" s="86"/>
      <c r="B82" s="68" t="s">
        <v>116</v>
      </c>
      <c r="C82" s="26">
        <v>1</v>
      </c>
      <c r="D82" s="26">
        <v>148796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W82" s="26">
        <v>0</v>
      </c>
      <c r="X82" s="26">
        <v>0</v>
      </c>
      <c r="Y82" s="26">
        <v>0</v>
      </c>
      <c r="Z82" s="26">
        <v>0</v>
      </c>
      <c r="AA82" s="26">
        <v>5</v>
      </c>
      <c r="AB82" s="27">
        <v>327510</v>
      </c>
    </row>
    <row r="83" spans="1:28" s="28" customFormat="1" ht="18" customHeight="1" thickBot="1" x14ac:dyDescent="0.25">
      <c r="A83" s="55" t="s">
        <v>27</v>
      </c>
      <c r="B83" s="29" t="s">
        <v>31</v>
      </c>
      <c r="C83" s="30">
        <f t="shared" ref="C83:Z83" si="17">SUM(C81:C82)</f>
        <v>8</v>
      </c>
      <c r="D83" s="30">
        <f t="shared" si="17"/>
        <v>931654</v>
      </c>
      <c r="E83" s="30">
        <f t="shared" si="17"/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 t="shared" si="17"/>
        <v>0</v>
      </c>
      <c r="M83" s="30">
        <f t="shared" si="17"/>
        <v>0</v>
      </c>
      <c r="N83" s="30">
        <f t="shared" si="17"/>
        <v>0</v>
      </c>
      <c r="O83" s="30">
        <f t="shared" si="17"/>
        <v>0</v>
      </c>
      <c r="P83" s="30">
        <f t="shared" si="17"/>
        <v>0</v>
      </c>
      <c r="Q83" s="30">
        <f t="shared" si="17"/>
        <v>0</v>
      </c>
      <c r="R83" s="30">
        <f t="shared" si="17"/>
        <v>0</v>
      </c>
      <c r="S83" s="30">
        <f t="shared" si="17"/>
        <v>0</v>
      </c>
      <c r="T83" s="30">
        <f t="shared" si="17"/>
        <v>0</v>
      </c>
      <c r="U83" s="30">
        <f t="shared" si="17"/>
        <v>0</v>
      </c>
      <c r="V83" s="30">
        <f t="shared" si="17"/>
        <v>0</v>
      </c>
      <c r="W83" s="30">
        <f t="shared" si="17"/>
        <v>0</v>
      </c>
      <c r="X83" s="30">
        <f t="shared" si="17"/>
        <v>0</v>
      </c>
      <c r="Y83" s="30">
        <f t="shared" si="17"/>
        <v>0</v>
      </c>
      <c r="Z83" s="30">
        <f t="shared" si="17"/>
        <v>0</v>
      </c>
      <c r="AA83" s="30">
        <f t="shared" si="12"/>
        <v>8</v>
      </c>
      <c r="AB83" s="31">
        <f t="shared" si="13"/>
        <v>931654</v>
      </c>
    </row>
    <row r="84" spans="1:28" s="28" customFormat="1" ht="18" customHeight="1" x14ac:dyDescent="0.2">
      <c r="A84" s="54" t="s">
        <v>42</v>
      </c>
      <c r="B84" s="68" t="s">
        <v>83</v>
      </c>
      <c r="C84" s="26">
        <v>1</v>
      </c>
      <c r="D84" s="26">
        <v>135940</v>
      </c>
      <c r="E84" s="26">
        <v>0</v>
      </c>
      <c r="F84" s="26">
        <v>0</v>
      </c>
      <c r="G84" s="26">
        <v>5</v>
      </c>
      <c r="H84" s="26">
        <v>1133171</v>
      </c>
      <c r="I84" s="26">
        <v>9</v>
      </c>
      <c r="J84" s="26">
        <v>3061795</v>
      </c>
      <c r="K84" s="26">
        <v>9</v>
      </c>
      <c r="L84" s="26">
        <v>2018182</v>
      </c>
      <c r="M84" s="26">
        <v>0</v>
      </c>
      <c r="N84" s="26">
        <v>0</v>
      </c>
      <c r="O84" s="26">
        <v>0</v>
      </c>
      <c r="P84" s="26">
        <v>0</v>
      </c>
      <c r="Q84" s="26">
        <v>1</v>
      </c>
      <c r="R84" s="26">
        <v>444744</v>
      </c>
      <c r="S84" s="26">
        <v>8</v>
      </c>
      <c r="T84" s="26">
        <v>722547</v>
      </c>
      <c r="U84" s="26">
        <v>0</v>
      </c>
      <c r="V84" s="26">
        <v>0</v>
      </c>
      <c r="W84" s="26">
        <v>1</v>
      </c>
      <c r="X84" s="26">
        <v>47608</v>
      </c>
      <c r="Y84" s="26">
        <v>13</v>
      </c>
      <c r="Z84" s="26">
        <v>2813923</v>
      </c>
      <c r="AA84" s="26">
        <f t="shared" si="12"/>
        <v>47</v>
      </c>
      <c r="AB84" s="27">
        <f t="shared" si="13"/>
        <v>10377910</v>
      </c>
    </row>
    <row r="85" spans="1:28" s="28" customFormat="1" ht="18" customHeight="1" thickBot="1" x14ac:dyDescent="0.25">
      <c r="A85" s="55" t="s">
        <v>29</v>
      </c>
      <c r="B85" s="29" t="s">
        <v>31</v>
      </c>
      <c r="C85" s="30">
        <f t="shared" ref="C85:Z85" si="18">SUM(C84:C84)</f>
        <v>1</v>
      </c>
      <c r="D85" s="30">
        <f t="shared" si="18"/>
        <v>135940</v>
      </c>
      <c r="E85" s="30">
        <f t="shared" si="18"/>
        <v>0</v>
      </c>
      <c r="F85" s="30">
        <f t="shared" si="18"/>
        <v>0</v>
      </c>
      <c r="G85" s="30">
        <f t="shared" si="18"/>
        <v>5</v>
      </c>
      <c r="H85" s="30">
        <f t="shared" si="18"/>
        <v>1133171</v>
      </c>
      <c r="I85" s="30">
        <f t="shared" si="18"/>
        <v>9</v>
      </c>
      <c r="J85" s="30">
        <f t="shared" si="18"/>
        <v>3061795</v>
      </c>
      <c r="K85" s="30">
        <f t="shared" si="18"/>
        <v>9</v>
      </c>
      <c r="L85" s="30">
        <f t="shared" si="18"/>
        <v>2018182</v>
      </c>
      <c r="M85" s="30">
        <f t="shared" si="18"/>
        <v>0</v>
      </c>
      <c r="N85" s="30">
        <f t="shared" si="18"/>
        <v>0</v>
      </c>
      <c r="O85" s="30">
        <f t="shared" si="18"/>
        <v>0</v>
      </c>
      <c r="P85" s="30">
        <f t="shared" si="18"/>
        <v>0</v>
      </c>
      <c r="Q85" s="30">
        <f t="shared" si="18"/>
        <v>1</v>
      </c>
      <c r="R85" s="30">
        <f t="shared" si="18"/>
        <v>444744</v>
      </c>
      <c r="S85" s="30">
        <f t="shared" si="18"/>
        <v>8</v>
      </c>
      <c r="T85" s="30">
        <f t="shared" si="18"/>
        <v>722547</v>
      </c>
      <c r="U85" s="30">
        <f t="shared" si="18"/>
        <v>0</v>
      </c>
      <c r="V85" s="30">
        <f t="shared" si="18"/>
        <v>0</v>
      </c>
      <c r="W85" s="30">
        <f t="shared" si="18"/>
        <v>1</v>
      </c>
      <c r="X85" s="30">
        <f t="shared" si="18"/>
        <v>47608</v>
      </c>
      <c r="Y85" s="30">
        <f t="shared" si="18"/>
        <v>13</v>
      </c>
      <c r="Z85" s="30">
        <f t="shared" si="18"/>
        <v>2813923</v>
      </c>
      <c r="AA85" s="30">
        <f t="shared" si="12"/>
        <v>47</v>
      </c>
      <c r="AB85" s="31">
        <f t="shared" si="13"/>
        <v>10377910</v>
      </c>
    </row>
    <row r="86" spans="1:28" s="28" customFormat="1" ht="18" customHeight="1" x14ac:dyDescent="0.2">
      <c r="A86" s="54" t="s">
        <v>80</v>
      </c>
      <c r="B86" s="68" t="s">
        <v>81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7">
        <f t="shared" si="13"/>
        <v>0</v>
      </c>
    </row>
    <row r="87" spans="1:28" s="28" customFormat="1" ht="18" customHeight="1" thickBot="1" x14ac:dyDescent="0.25">
      <c r="A87" s="55" t="s">
        <v>84</v>
      </c>
      <c r="B87" s="29" t="s">
        <v>31</v>
      </c>
      <c r="C87" s="30">
        <f t="shared" ref="C87:N87" si="19">SUM(C86:C86)</f>
        <v>0</v>
      </c>
      <c r="D87" s="32">
        <f t="shared" si="19"/>
        <v>0</v>
      </c>
      <c r="E87" s="30">
        <f t="shared" si="19"/>
        <v>0</v>
      </c>
      <c r="F87" s="32">
        <f t="shared" si="19"/>
        <v>0</v>
      </c>
      <c r="G87" s="30">
        <f t="shared" si="19"/>
        <v>0</v>
      </c>
      <c r="H87" s="32">
        <f t="shared" si="19"/>
        <v>0</v>
      </c>
      <c r="I87" s="30">
        <f t="shared" si="19"/>
        <v>0</v>
      </c>
      <c r="J87" s="32">
        <f t="shared" si="19"/>
        <v>0</v>
      </c>
      <c r="K87" s="30">
        <f t="shared" si="19"/>
        <v>0</v>
      </c>
      <c r="L87" s="32">
        <f t="shared" si="19"/>
        <v>0</v>
      </c>
      <c r="M87" s="30">
        <f t="shared" si="19"/>
        <v>0</v>
      </c>
      <c r="N87" s="32">
        <f t="shared" si="19"/>
        <v>0</v>
      </c>
      <c r="O87" s="30">
        <f t="shared" ref="O87:Z87" si="20">SUM(O86:O86)</f>
        <v>0</v>
      </c>
      <c r="P87" s="32">
        <f t="shared" si="20"/>
        <v>0</v>
      </c>
      <c r="Q87" s="30">
        <f t="shared" si="20"/>
        <v>0</v>
      </c>
      <c r="R87" s="32">
        <f t="shared" si="20"/>
        <v>0</v>
      </c>
      <c r="S87" s="30">
        <f t="shared" si="20"/>
        <v>0</v>
      </c>
      <c r="T87" s="32">
        <f t="shared" si="20"/>
        <v>0</v>
      </c>
      <c r="U87" s="30">
        <f t="shared" si="20"/>
        <v>0</v>
      </c>
      <c r="V87" s="32">
        <f t="shared" si="20"/>
        <v>0</v>
      </c>
      <c r="W87" s="30">
        <f t="shared" si="20"/>
        <v>0</v>
      </c>
      <c r="X87" s="32">
        <f t="shared" si="20"/>
        <v>0</v>
      </c>
      <c r="Y87" s="30">
        <f t="shared" si="20"/>
        <v>0</v>
      </c>
      <c r="Z87" s="32">
        <f t="shared" si="20"/>
        <v>0</v>
      </c>
      <c r="AA87" s="30">
        <f t="shared" si="12"/>
        <v>0</v>
      </c>
      <c r="AB87" s="31">
        <f t="shared" si="13"/>
        <v>0</v>
      </c>
    </row>
    <row r="88" spans="1:28" s="28" customFormat="1" ht="18" customHeight="1" x14ac:dyDescent="0.2">
      <c r="A88" s="85" t="s">
        <v>82</v>
      </c>
      <c r="B88" s="68" t="s">
        <v>104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2</v>
      </c>
      <c r="L88" s="26">
        <v>844565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f t="shared" si="12"/>
        <v>2</v>
      </c>
      <c r="AB88" s="27">
        <f t="shared" si="13"/>
        <v>844565</v>
      </c>
    </row>
    <row r="89" spans="1:28" s="28" customFormat="1" ht="18" customHeight="1" x14ac:dyDescent="0.2">
      <c r="A89" s="86"/>
      <c r="B89" s="68" t="s">
        <v>105</v>
      </c>
      <c r="C89" s="26">
        <v>3</v>
      </c>
      <c r="D89" s="26">
        <v>7664634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1</v>
      </c>
      <c r="L89" s="26">
        <v>725016</v>
      </c>
      <c r="M89" s="26">
        <v>0</v>
      </c>
      <c r="N89" s="26">
        <v>0</v>
      </c>
      <c r="O89" s="26">
        <v>0</v>
      </c>
      <c r="P89" s="26">
        <v>0</v>
      </c>
      <c r="Q89" s="26">
        <v>0</v>
      </c>
      <c r="R89" s="26">
        <v>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f t="shared" ref="AA89" si="21">C89+E89+G89+I89+K89+M89+O89+Q89+S89+U89+W89+Y89</f>
        <v>4</v>
      </c>
      <c r="AB89" s="27">
        <f t="shared" ref="AB89" si="22">D89+F89+H89+J89+L89+N89+P89+R89+T89+V89+X89+Z89</f>
        <v>8389650</v>
      </c>
    </row>
    <row r="90" spans="1:28" s="28" customFormat="1" ht="18" customHeight="1" thickBot="1" x14ac:dyDescent="0.25">
      <c r="A90" s="55" t="s">
        <v>85</v>
      </c>
      <c r="B90" s="29" t="s">
        <v>31</v>
      </c>
      <c r="C90" s="30">
        <f t="shared" ref="C90:Z90" si="23">SUM(C88:C89)</f>
        <v>3</v>
      </c>
      <c r="D90" s="30">
        <f t="shared" si="23"/>
        <v>7664634</v>
      </c>
      <c r="E90" s="30">
        <f t="shared" si="23"/>
        <v>0</v>
      </c>
      <c r="F90" s="30">
        <f t="shared" si="23"/>
        <v>0</v>
      </c>
      <c r="G90" s="30">
        <f t="shared" si="23"/>
        <v>0</v>
      </c>
      <c r="H90" s="30">
        <f t="shared" si="23"/>
        <v>0</v>
      </c>
      <c r="I90" s="30">
        <f t="shared" si="23"/>
        <v>0</v>
      </c>
      <c r="J90" s="30">
        <f t="shared" si="23"/>
        <v>0</v>
      </c>
      <c r="K90" s="30">
        <f t="shared" si="23"/>
        <v>3</v>
      </c>
      <c r="L90" s="30">
        <f t="shared" si="23"/>
        <v>1569581</v>
      </c>
      <c r="M90" s="30">
        <f t="shared" si="23"/>
        <v>0</v>
      </c>
      <c r="N90" s="30">
        <f t="shared" si="23"/>
        <v>0</v>
      </c>
      <c r="O90" s="30">
        <f t="shared" si="23"/>
        <v>0</v>
      </c>
      <c r="P90" s="30">
        <f t="shared" si="23"/>
        <v>0</v>
      </c>
      <c r="Q90" s="30">
        <f t="shared" si="23"/>
        <v>0</v>
      </c>
      <c r="R90" s="30">
        <f t="shared" si="23"/>
        <v>0</v>
      </c>
      <c r="S90" s="30">
        <f t="shared" si="23"/>
        <v>0</v>
      </c>
      <c r="T90" s="30">
        <f t="shared" si="23"/>
        <v>0</v>
      </c>
      <c r="U90" s="30">
        <f t="shared" si="23"/>
        <v>0</v>
      </c>
      <c r="V90" s="30">
        <f t="shared" si="23"/>
        <v>0</v>
      </c>
      <c r="W90" s="30">
        <f t="shared" si="23"/>
        <v>0</v>
      </c>
      <c r="X90" s="30">
        <f t="shared" si="23"/>
        <v>0</v>
      </c>
      <c r="Y90" s="30">
        <f t="shared" si="23"/>
        <v>0</v>
      </c>
      <c r="Z90" s="30">
        <f t="shared" si="23"/>
        <v>0</v>
      </c>
      <c r="AA90" s="30">
        <f t="shared" si="12"/>
        <v>6</v>
      </c>
      <c r="AB90" s="31">
        <f t="shared" si="13"/>
        <v>9234215</v>
      </c>
    </row>
    <row r="91" spans="1:28" s="28" customFormat="1" ht="18" customHeight="1" x14ac:dyDescent="0.2">
      <c r="A91" s="54" t="s">
        <v>28</v>
      </c>
      <c r="B91" s="68" t="s">
        <v>102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2</v>
      </c>
      <c r="P91" s="26">
        <v>624961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f t="shared" si="12"/>
        <v>2</v>
      </c>
      <c r="AB91" s="27">
        <f t="shared" si="13"/>
        <v>624961</v>
      </c>
    </row>
    <row r="92" spans="1:28" s="28" customFormat="1" ht="18" customHeight="1" x14ac:dyDescent="0.2">
      <c r="A92" s="54"/>
      <c r="B92" s="68" t="s">
        <v>101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2</v>
      </c>
      <c r="Z92" s="26">
        <v>15000</v>
      </c>
      <c r="AA92" s="26">
        <f t="shared" si="12"/>
        <v>2</v>
      </c>
      <c r="AB92" s="27">
        <f t="shared" si="13"/>
        <v>15000</v>
      </c>
    </row>
    <row r="93" spans="1:28" s="28" customFormat="1" ht="18" customHeight="1" x14ac:dyDescent="0.2">
      <c r="A93" s="54"/>
      <c r="B93" s="68" t="s">
        <v>30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1</v>
      </c>
      <c r="L93" s="26">
        <v>138000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f t="shared" si="12"/>
        <v>1</v>
      </c>
      <c r="AB93" s="27">
        <f t="shared" si="13"/>
        <v>138000</v>
      </c>
    </row>
    <row r="94" spans="1:28" s="28" customFormat="1" ht="18" customHeight="1" x14ac:dyDescent="0.2">
      <c r="A94" s="54"/>
      <c r="B94" s="68" t="s">
        <v>117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3</v>
      </c>
      <c r="Z94" s="26">
        <v>78306</v>
      </c>
      <c r="AA94" s="26">
        <f t="shared" ref="AA94" si="24">C94+E94+G94+I94+K94+M94+O94+Q94+S94+U94+W94+Y94</f>
        <v>3</v>
      </c>
      <c r="AB94" s="27">
        <f t="shared" ref="AB94" si="25">D94+F94+H94+J94+L94+N94+P94+R94+T94+V94+X94+Z94</f>
        <v>78306</v>
      </c>
    </row>
    <row r="95" spans="1:28" s="28" customFormat="1" ht="18" customHeight="1" thickBot="1" x14ac:dyDescent="0.25">
      <c r="A95" s="55" t="s">
        <v>28</v>
      </c>
      <c r="B95" s="29" t="s">
        <v>31</v>
      </c>
      <c r="C95" s="30">
        <f t="shared" ref="C95:Z95" si="26">SUM(C91:C94)</f>
        <v>0</v>
      </c>
      <c r="D95" s="30">
        <f t="shared" si="26"/>
        <v>0</v>
      </c>
      <c r="E95" s="30">
        <f t="shared" si="26"/>
        <v>0</v>
      </c>
      <c r="F95" s="30">
        <f t="shared" si="26"/>
        <v>0</v>
      </c>
      <c r="G95" s="30">
        <f t="shared" si="26"/>
        <v>0</v>
      </c>
      <c r="H95" s="30">
        <f t="shared" si="26"/>
        <v>0</v>
      </c>
      <c r="I95" s="30">
        <f t="shared" si="26"/>
        <v>0</v>
      </c>
      <c r="J95" s="30">
        <f t="shared" si="26"/>
        <v>0</v>
      </c>
      <c r="K95" s="30">
        <f t="shared" si="26"/>
        <v>1</v>
      </c>
      <c r="L95" s="30">
        <f t="shared" si="26"/>
        <v>138000</v>
      </c>
      <c r="M95" s="30">
        <f t="shared" si="26"/>
        <v>0</v>
      </c>
      <c r="N95" s="30">
        <f t="shared" si="26"/>
        <v>0</v>
      </c>
      <c r="O95" s="30">
        <f t="shared" si="26"/>
        <v>2</v>
      </c>
      <c r="P95" s="30">
        <f t="shared" si="26"/>
        <v>624961</v>
      </c>
      <c r="Q95" s="30">
        <f t="shared" si="26"/>
        <v>0</v>
      </c>
      <c r="R95" s="30">
        <f t="shared" si="26"/>
        <v>0</v>
      </c>
      <c r="S95" s="30">
        <f t="shared" si="26"/>
        <v>0</v>
      </c>
      <c r="T95" s="30">
        <f t="shared" si="26"/>
        <v>0</v>
      </c>
      <c r="U95" s="30">
        <f t="shared" si="26"/>
        <v>0</v>
      </c>
      <c r="V95" s="30">
        <f t="shared" si="26"/>
        <v>0</v>
      </c>
      <c r="W95" s="30">
        <f t="shared" si="26"/>
        <v>0</v>
      </c>
      <c r="X95" s="30">
        <f t="shared" si="26"/>
        <v>0</v>
      </c>
      <c r="Y95" s="30">
        <f t="shared" si="26"/>
        <v>5</v>
      </c>
      <c r="Z95" s="30">
        <f t="shared" si="26"/>
        <v>93306</v>
      </c>
      <c r="AA95" s="30">
        <f t="shared" si="12"/>
        <v>8</v>
      </c>
      <c r="AB95" s="31">
        <f t="shared" si="13"/>
        <v>856267</v>
      </c>
    </row>
    <row r="96" spans="1:28" s="28" customFormat="1" ht="18" customHeight="1" thickBot="1" x14ac:dyDescent="0.25">
      <c r="A96" s="53"/>
      <c r="B96" s="58"/>
      <c r="C96" s="59"/>
      <c r="D96" s="59"/>
      <c r="E96" s="59"/>
      <c r="F96" s="60"/>
      <c r="G96" s="61"/>
      <c r="H96" s="62"/>
      <c r="I96" s="61"/>
      <c r="J96" s="62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</row>
    <row r="97" spans="1:28" s="28" customFormat="1" ht="18" customHeight="1" thickBot="1" x14ac:dyDescent="0.25">
      <c r="A97" s="56" t="s">
        <v>0</v>
      </c>
      <c r="B97" s="39"/>
      <c r="C97" s="40">
        <f t="shared" ref="C97:AB97" si="27">C18+C28+C32+C41+C80+C83+C85+C87+C90+C95</f>
        <v>282</v>
      </c>
      <c r="D97" s="40">
        <f t="shared" si="27"/>
        <v>89125349</v>
      </c>
      <c r="E97" s="40">
        <f t="shared" si="27"/>
        <v>49</v>
      </c>
      <c r="F97" s="40">
        <f t="shared" si="27"/>
        <v>22427563</v>
      </c>
      <c r="G97" s="40">
        <f t="shared" si="27"/>
        <v>60</v>
      </c>
      <c r="H97" s="40">
        <f t="shared" si="27"/>
        <v>36363938</v>
      </c>
      <c r="I97" s="40">
        <f t="shared" si="27"/>
        <v>35</v>
      </c>
      <c r="J97" s="40">
        <f t="shared" si="27"/>
        <v>9784618</v>
      </c>
      <c r="K97" s="40">
        <f t="shared" si="27"/>
        <v>48</v>
      </c>
      <c r="L97" s="40">
        <f t="shared" si="27"/>
        <v>12325568</v>
      </c>
      <c r="M97" s="40">
        <f t="shared" si="27"/>
        <v>18</v>
      </c>
      <c r="N97" s="40">
        <f t="shared" si="27"/>
        <v>4871934</v>
      </c>
      <c r="O97" s="40">
        <f t="shared" si="27"/>
        <v>9</v>
      </c>
      <c r="P97" s="40">
        <f t="shared" si="27"/>
        <v>1851055</v>
      </c>
      <c r="Q97" s="40">
        <f t="shared" si="27"/>
        <v>24</v>
      </c>
      <c r="R97" s="40">
        <f t="shared" si="27"/>
        <v>1746892</v>
      </c>
      <c r="S97" s="40">
        <f t="shared" si="27"/>
        <v>16</v>
      </c>
      <c r="T97" s="40">
        <f t="shared" si="27"/>
        <v>1215409</v>
      </c>
      <c r="U97" s="40">
        <f t="shared" si="27"/>
        <v>6</v>
      </c>
      <c r="V97" s="40">
        <f t="shared" si="27"/>
        <v>987670</v>
      </c>
      <c r="W97" s="40">
        <f t="shared" si="27"/>
        <v>4</v>
      </c>
      <c r="X97" s="40">
        <f t="shared" si="27"/>
        <v>1669264</v>
      </c>
      <c r="Y97" s="40">
        <f t="shared" si="27"/>
        <v>38</v>
      </c>
      <c r="Z97" s="40">
        <f t="shared" si="27"/>
        <v>8952861</v>
      </c>
      <c r="AA97" s="40">
        <f t="shared" si="27"/>
        <v>589</v>
      </c>
      <c r="AB97" s="41">
        <f t="shared" si="27"/>
        <v>191322121</v>
      </c>
    </row>
    <row r="98" spans="1:28" s="28" customFormat="1" x14ac:dyDescent="0.2">
      <c r="A98" s="71"/>
      <c r="B98" s="63"/>
      <c r="C98" s="64"/>
      <c r="D98" s="65"/>
      <c r="E98" s="64"/>
      <c r="F98" s="64"/>
      <c r="G98" s="66"/>
      <c r="H98" s="36"/>
      <c r="I98" s="37"/>
      <c r="J98" s="36"/>
      <c r="K98" s="66"/>
      <c r="L98" s="66"/>
      <c r="M98" s="66"/>
      <c r="N98" s="66"/>
      <c r="O98" s="64"/>
      <c r="P98" s="67"/>
    </row>
  </sheetData>
  <sortState xmlns:xlrd2="http://schemas.microsoft.com/office/spreadsheetml/2017/richdata2" ref="A99:AB105">
    <sortCondition ref="A99:A105"/>
  </sortState>
  <mergeCells count="20">
    <mergeCell ref="A29:A30"/>
    <mergeCell ref="A33:A34"/>
    <mergeCell ref="A81:A82"/>
    <mergeCell ref="A88:A89"/>
    <mergeCell ref="B2:P2"/>
    <mergeCell ref="E4:F4"/>
    <mergeCell ref="C4:D4"/>
    <mergeCell ref="G4:H4"/>
    <mergeCell ref="A4:A5"/>
    <mergeCell ref="B4:B5"/>
    <mergeCell ref="I4:J4"/>
    <mergeCell ref="M4:N4"/>
    <mergeCell ref="AA4:AB4"/>
    <mergeCell ref="K4:L4"/>
    <mergeCell ref="O4:P4"/>
    <mergeCell ref="Q4:R4"/>
    <mergeCell ref="S4:T4"/>
    <mergeCell ref="U4:V4"/>
    <mergeCell ref="W4:X4"/>
    <mergeCell ref="Y4:Z4"/>
  </mergeCells>
  <phoneticPr fontId="0" type="noConversion"/>
  <pageMargins left="0.25" right="0" top="0.25" bottom="0.5" header="0" footer="0.25"/>
  <pageSetup scale="35" fitToHeight="3" orientation="landscape" r:id="rId1"/>
  <headerFooter alignWithMargins="0">
    <oddFooter>Page &amp;P of &amp;N</oddFooter>
  </headerFooter>
  <rowBreaks count="1" manualBreakCount="1">
    <brk id="80" max="2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7A39A5-5201-4D24-95D3-A8D1FE9683B9}"/>
</file>

<file path=customXml/itemProps2.xml><?xml version="1.0" encoding="utf-8"?>
<ds:datastoreItem xmlns:ds="http://schemas.openxmlformats.org/officeDocument/2006/customXml" ds:itemID="{A39FC8C8-019A-4611-89B4-4094ABC8D43D}"/>
</file>

<file path=customXml/itemProps3.xml><?xml version="1.0" encoding="utf-8"?>
<ds:datastoreItem xmlns:ds="http://schemas.openxmlformats.org/officeDocument/2006/customXml" ds:itemID="{5F25811E-F725-43E6-BAF6-7B15312AA9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By Unit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2022-08-09T18:25:35Z</cp:lastPrinted>
  <dcterms:created xsi:type="dcterms:W3CDTF">2003-07-30T18:18:18Z</dcterms:created>
  <dcterms:modified xsi:type="dcterms:W3CDTF">2022-08-23T16:41:42Z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