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osp\01-Worksheets\"/>
    </mc:Choice>
  </mc:AlternateContent>
  <bookViews>
    <workbookView xWindow="0" yWindow="0" windowWidth="15360" windowHeight="8145" tabRatio="822"/>
  </bookViews>
  <sheets>
    <sheet name="Tab 1" sheetId="32" r:id="rId1"/>
    <sheet name="Tab 2" sheetId="36" r:id="rId2"/>
    <sheet name="Sponsor List" sheetId="40" r:id="rId3"/>
    <sheet name="Lookups" sheetId="22" r:id="rId4"/>
  </sheets>
  <definedNames>
    <definedName name="_xlnm._FilterDatabase" localSheetId="3" hidden="1">Lookups!$A$18:$P$2446</definedName>
    <definedName name="_xlnm._FilterDatabase" localSheetId="2" hidden="1">'Sponsor List'!$A$20:$U$2449</definedName>
    <definedName name="Account">Lookups!#REF!</definedName>
    <definedName name="Appt">Lookups!$C$5:$C$8</definedName>
    <definedName name="Bases">Lookups!$F$5:$F$11</definedName>
    <definedName name="Budget_Type">Lookups!$B$5:$B$21</definedName>
    <definedName name="Dept">Lookups!$A$5:$A$302</definedName>
    <definedName name="Fringe_Type">Lookups!$M$5:$M$12</definedName>
    <definedName name="Fund">Lookups!#REF!</definedName>
    <definedName name="OpUnit">Lookups!#REF!</definedName>
    <definedName name="_xlnm.Print_Area" localSheetId="0">'Tab 1'!$A$1:$AH$84</definedName>
    <definedName name="_xlnm.Print_Area" localSheetId="1">'Tab 2'!$A$1:$E$38</definedName>
    <definedName name="_xlnm.Print_Titles" localSheetId="0">'Tab 1'!$A:$M</definedName>
    <definedName name="Program">Lookups!$P$5:$P$50</definedName>
    <definedName name="Purpose">Lookups!$J$5:$J$11</definedName>
    <definedName name="Rate_Type">Lookups!$K$5:$K$17</definedName>
    <definedName name="Role_Type">Lookups!$D$5:$D$8</definedName>
    <definedName name="Roles">Lookups!$E$5:$E$17</definedName>
    <definedName name="Source">Lookups!#REF!</definedName>
    <definedName name="SponsorList">'Sponsor List'!$A$5:$A$2490</definedName>
    <definedName name="Sponsors" localSheetId="2">'Sponsor List'!$A$5:$A$2449</definedName>
  </definedNames>
  <calcPr calcId="152511"/>
</workbook>
</file>

<file path=xl/calcChain.xml><?xml version="1.0" encoding="utf-8"?>
<calcChain xmlns="http://schemas.openxmlformats.org/spreadsheetml/2006/main">
  <c r="AH61" i="32" l="1"/>
  <c r="AG61" i="32"/>
  <c r="AF61" i="32"/>
  <c r="AE61" i="32"/>
  <c r="AD61" i="32"/>
  <c r="AC61" i="32"/>
  <c r="AA61" i="32"/>
  <c r="T61" i="32"/>
  <c r="F12" i="32" l="1"/>
  <c r="T47" i="32"/>
  <c r="AA47" i="32"/>
  <c r="AC47" i="32"/>
  <c r="AH47" i="32" s="1"/>
  <c r="AD47" i="32"/>
  <c r="AE47" i="32"/>
  <c r="AF47" i="32"/>
  <c r="AG47" i="32"/>
  <c r="Z97" i="32"/>
  <c r="Z66" i="32"/>
  <c r="Z80" i="32"/>
  <c r="W97" i="32"/>
  <c r="W66" i="32"/>
  <c r="W80" i="32"/>
  <c r="V91" i="32"/>
  <c r="V64" i="32"/>
  <c r="V78" i="32"/>
  <c r="W91" i="32"/>
  <c r="W64" i="32"/>
  <c r="W78" i="32"/>
  <c r="X91" i="32"/>
  <c r="X64" i="32"/>
  <c r="X78" i="32"/>
  <c r="Y91" i="32"/>
  <c r="Y64" i="32"/>
  <c r="Y78" i="32"/>
  <c r="Z91" i="32"/>
  <c r="Z64" i="32"/>
  <c r="Z78" i="32"/>
  <c r="V94" i="32"/>
  <c r="V65" i="32"/>
  <c r="V79" i="32"/>
  <c r="W94" i="32"/>
  <c r="W65" i="32"/>
  <c r="W79" i="32"/>
  <c r="X94" i="32"/>
  <c r="X65" i="32"/>
  <c r="X79" i="32"/>
  <c r="Y94" i="32"/>
  <c r="Y65" i="32"/>
  <c r="Y79" i="32"/>
  <c r="Z94" i="32"/>
  <c r="Z65" i="32"/>
  <c r="Z79" i="32"/>
  <c r="V97" i="32"/>
  <c r="V66" i="32"/>
  <c r="V80" i="32"/>
  <c r="X97" i="32"/>
  <c r="X66" i="32"/>
  <c r="X80" i="32"/>
  <c r="Y97" i="32"/>
  <c r="Y66" i="32"/>
  <c r="Y80" i="32"/>
  <c r="W88" i="32"/>
  <c r="W63" i="32"/>
  <c r="W77" i="32"/>
  <c r="X88" i="32"/>
  <c r="X63" i="32"/>
  <c r="X77" i="32"/>
  <c r="Y88" i="32"/>
  <c r="Y63" i="32"/>
  <c r="Y77" i="32"/>
  <c r="Z88" i="32"/>
  <c r="Z63" i="32"/>
  <c r="Z77" i="32"/>
  <c r="V88" i="32"/>
  <c r="V63" i="32"/>
  <c r="V77" i="32"/>
  <c r="F17" i="32"/>
  <c r="F19" i="32"/>
  <c r="AG76" i="32"/>
  <c r="AF76" i="32"/>
  <c r="AC76" i="32"/>
  <c r="AD76" i="32"/>
  <c r="AE76" i="32"/>
  <c r="AH76" i="32" s="1"/>
  <c r="AG62" i="32"/>
  <c r="AF62" i="32"/>
  <c r="AE62" i="32"/>
  <c r="AD62" i="32"/>
  <c r="AH62" i="32" s="1"/>
  <c r="AC62" i="32"/>
  <c r="AG60" i="32"/>
  <c r="AF60" i="32"/>
  <c r="AE60" i="32"/>
  <c r="AD60" i="32"/>
  <c r="AC60" i="32"/>
  <c r="AH60" i="32" s="1"/>
  <c r="AG59" i="32"/>
  <c r="AF59" i="32"/>
  <c r="AE59" i="32"/>
  <c r="AC59" i="32"/>
  <c r="AH59" i="32" s="1"/>
  <c r="AD59" i="32"/>
  <c r="AG58" i="32"/>
  <c r="AF58" i="32"/>
  <c r="AE58" i="32"/>
  <c r="AD58" i="32"/>
  <c r="AC58" i="32"/>
  <c r="AH58" i="32" s="1"/>
  <c r="AG57" i="32"/>
  <c r="AF57" i="32"/>
  <c r="AE57" i="32"/>
  <c r="AD57" i="32"/>
  <c r="AH57" i="32" s="1"/>
  <c r="AC57" i="32"/>
  <c r="AG56" i="32"/>
  <c r="AF56" i="32"/>
  <c r="AE56" i="32"/>
  <c r="AD56" i="32"/>
  <c r="AC56" i="32"/>
  <c r="AH56" i="32" s="1"/>
  <c r="AG55" i="32"/>
  <c r="AF55" i="32"/>
  <c r="AE55" i="32"/>
  <c r="AC55" i="32"/>
  <c r="AH55" i="32" s="1"/>
  <c r="AD55" i="32"/>
  <c r="AG54" i="32"/>
  <c r="AF54" i="32"/>
  <c r="AC54" i="32"/>
  <c r="AD54" i="32"/>
  <c r="AE54" i="32"/>
  <c r="AH54" i="32" s="1"/>
  <c r="AG53" i="32"/>
  <c r="AF53" i="32"/>
  <c r="AE53" i="32"/>
  <c r="AD53" i="32"/>
  <c r="AH53" i="32" s="1"/>
  <c r="AC53" i="32"/>
  <c r="AG52" i="32"/>
  <c r="AF52" i="32"/>
  <c r="AE52" i="32"/>
  <c r="AD52" i="32"/>
  <c r="AC52" i="32"/>
  <c r="AH52" i="32" s="1"/>
  <c r="AG51" i="32"/>
  <c r="AF51" i="32"/>
  <c r="AE51" i="32"/>
  <c r="AC51" i="32"/>
  <c r="AH51" i="32" s="1"/>
  <c r="AD51" i="32"/>
  <c r="AG50" i="32"/>
  <c r="AF50" i="32"/>
  <c r="AE50" i="32"/>
  <c r="AD50" i="32"/>
  <c r="AC50" i="32"/>
  <c r="AH50" i="32" s="1"/>
  <c r="AG49" i="32"/>
  <c r="AF49" i="32"/>
  <c r="AE49" i="32"/>
  <c r="AD49" i="32"/>
  <c r="AC49" i="32"/>
  <c r="AH49" i="32" s="1"/>
  <c r="AG48" i="32"/>
  <c r="AF48" i="32"/>
  <c r="AE48" i="32"/>
  <c r="AD48" i="32"/>
  <c r="AC48" i="32"/>
  <c r="AH48" i="32"/>
  <c r="AG46" i="32"/>
  <c r="AF46" i="32"/>
  <c r="AC46" i="32"/>
  <c r="AD46" i="32"/>
  <c r="AH46" i="32" s="1"/>
  <c r="AE46" i="32"/>
  <c r="AG45" i="32"/>
  <c r="AF45" i="32"/>
  <c r="AE45" i="32"/>
  <c r="AD45" i="32"/>
  <c r="AC45" i="32"/>
  <c r="AH45" i="32"/>
  <c r="AG44" i="32"/>
  <c r="AF44" i="32"/>
  <c r="AE44" i="32"/>
  <c r="AD44" i="32"/>
  <c r="AH44" i="32" s="1"/>
  <c r="AC44" i="32"/>
  <c r="AG43" i="32"/>
  <c r="AF43" i="32"/>
  <c r="AE43" i="32"/>
  <c r="AC43" i="32"/>
  <c r="AD43" i="32"/>
  <c r="AH43" i="32"/>
  <c r="AG42" i="32"/>
  <c r="AF42" i="32"/>
  <c r="AC42" i="32"/>
  <c r="AD42" i="32"/>
  <c r="AH42" i="32" s="1"/>
  <c r="AE42" i="32"/>
  <c r="AG41" i="32"/>
  <c r="AF41" i="32"/>
  <c r="AE41" i="32"/>
  <c r="AD41" i="32"/>
  <c r="AC41" i="32"/>
  <c r="AH41" i="32"/>
  <c r="AG40" i="32"/>
  <c r="AF40" i="32"/>
  <c r="AE40" i="32"/>
  <c r="AD40" i="32"/>
  <c r="AH40" i="32" s="1"/>
  <c r="AC40" i="32"/>
  <c r="AG39" i="32"/>
  <c r="AF39" i="32"/>
  <c r="AE39" i="32"/>
  <c r="AC39" i="32"/>
  <c r="AD39" i="32"/>
  <c r="AH39" i="32"/>
  <c r="AG38" i="32"/>
  <c r="AF38" i="32"/>
  <c r="AC38" i="32"/>
  <c r="AD38" i="32"/>
  <c r="AH38" i="32" s="1"/>
  <c r="AE38" i="32"/>
  <c r="AG37" i="32"/>
  <c r="AF37" i="32"/>
  <c r="AE37" i="32"/>
  <c r="AD37" i="32"/>
  <c r="AC37" i="32"/>
  <c r="AH37" i="32"/>
  <c r="AG36" i="32"/>
  <c r="AF36" i="32"/>
  <c r="AE36" i="32"/>
  <c r="AD36" i="32"/>
  <c r="AH36" i="32" s="1"/>
  <c r="AC36" i="32"/>
  <c r="AG35" i="32"/>
  <c r="AF35" i="32"/>
  <c r="AE35" i="32"/>
  <c r="AC35" i="32"/>
  <c r="AD35" i="32"/>
  <c r="AH35" i="32"/>
  <c r="AG34" i="32"/>
  <c r="AF34" i="32"/>
  <c r="AE34" i="32"/>
  <c r="AD34" i="32"/>
  <c r="AH34" i="32" s="1"/>
  <c r="I19" i="32"/>
  <c r="K19" i="32"/>
  <c r="K20" i="32"/>
  <c r="K22" i="32"/>
  <c r="K24" i="32"/>
  <c r="I25" i="32"/>
  <c r="K25" i="32"/>
  <c r="K26" i="32"/>
  <c r="K28" i="32"/>
  <c r="I21" i="32"/>
  <c r="K21" i="32"/>
  <c r="I23" i="32"/>
  <c r="K23" i="32"/>
  <c r="I27" i="32"/>
  <c r="K27" i="32"/>
  <c r="I17" i="32"/>
  <c r="K17" i="32"/>
  <c r="L28" i="36"/>
  <c r="L29" i="36"/>
  <c r="L30" i="36"/>
  <c r="L27" i="36"/>
  <c r="S103" i="32"/>
  <c r="S102" i="32"/>
  <c r="S101" i="32"/>
  <c r="S100" i="32"/>
  <c r="R103" i="32"/>
  <c r="R102" i="32"/>
  <c r="R101" i="32"/>
  <c r="R100" i="32"/>
  <c r="Q103" i="32"/>
  <c r="Q102" i="32"/>
  <c r="Q101" i="32"/>
  <c r="Q100" i="32"/>
  <c r="P103" i="32"/>
  <c r="P102" i="32"/>
  <c r="P101" i="32"/>
  <c r="P100" i="32"/>
  <c r="O100" i="32"/>
  <c r="T100" i="32"/>
  <c r="O103" i="32"/>
  <c r="T103" i="32"/>
  <c r="O102" i="32"/>
  <c r="O101" i="32"/>
  <c r="T101" i="32"/>
  <c r="C27" i="36"/>
  <c r="B27" i="36"/>
  <c r="I9" i="32"/>
  <c r="B3" i="36"/>
  <c r="F21" i="32"/>
  <c r="O21" i="32"/>
  <c r="B17" i="32"/>
  <c r="W21" i="32"/>
  <c r="X21" i="32"/>
  <c r="Y21" i="32"/>
  <c r="Z21" i="32"/>
  <c r="O19" i="32"/>
  <c r="V19" i="32"/>
  <c r="P21" i="32"/>
  <c r="Q21" i="32"/>
  <c r="R21" i="32"/>
  <c r="S21" i="32"/>
  <c r="P19" i="32"/>
  <c r="Q19" i="32"/>
  <c r="R19" i="32"/>
  <c r="S19" i="32"/>
  <c r="W19" i="32"/>
  <c r="X19" i="32"/>
  <c r="Y19" i="32"/>
  <c r="Z19" i="32"/>
  <c r="D31" i="36"/>
  <c r="AG96" i="32"/>
  <c r="AF96" i="32"/>
  <c r="AE96" i="32"/>
  <c r="AD96" i="32"/>
  <c r="AC96" i="32"/>
  <c r="AG95" i="32"/>
  <c r="AF95" i="32"/>
  <c r="AE95" i="32"/>
  <c r="AD95" i="32"/>
  <c r="AC95" i="32"/>
  <c r="AG93" i="32"/>
  <c r="AF93" i="32"/>
  <c r="AE93" i="32"/>
  <c r="AD93" i="32"/>
  <c r="AC93" i="32"/>
  <c r="AG92" i="32"/>
  <c r="AF92" i="32"/>
  <c r="AE92" i="32"/>
  <c r="AD92" i="32"/>
  <c r="AC92" i="32"/>
  <c r="AG90" i="32"/>
  <c r="AF90" i="32"/>
  <c r="AE90" i="32"/>
  <c r="AD90" i="32"/>
  <c r="AC90" i="32"/>
  <c r="AG89" i="32"/>
  <c r="AF89" i="32"/>
  <c r="AE89" i="32"/>
  <c r="AD89" i="32"/>
  <c r="AC89" i="32"/>
  <c r="AG87" i="32"/>
  <c r="AF87" i="32"/>
  <c r="AE87" i="32"/>
  <c r="AD87" i="32"/>
  <c r="AC87" i="32"/>
  <c r="AG86" i="32"/>
  <c r="AF86" i="32"/>
  <c r="AE86" i="32"/>
  <c r="AD86" i="32"/>
  <c r="AC86" i="32"/>
  <c r="H66" i="32"/>
  <c r="H80" i="32"/>
  <c r="H65" i="32"/>
  <c r="H79" i="32"/>
  <c r="O94" i="32"/>
  <c r="AA93" i="32"/>
  <c r="T93" i="32"/>
  <c r="AA92" i="32"/>
  <c r="P94" i="32"/>
  <c r="P65" i="32"/>
  <c r="Q94" i="32"/>
  <c r="Q65" i="32"/>
  <c r="AE65" i="32"/>
  <c r="AE94" i="32"/>
  <c r="R94" i="32"/>
  <c r="R65" i="32"/>
  <c r="S94" i="32"/>
  <c r="S65" i="32"/>
  <c r="AG94" i="32"/>
  <c r="T92" i="32"/>
  <c r="F23" i="32"/>
  <c r="O23" i="32"/>
  <c r="Z74" i="32"/>
  <c r="Y74" i="32"/>
  <c r="X74" i="32"/>
  <c r="W74" i="32"/>
  <c r="V74" i="32"/>
  <c r="P74" i="32"/>
  <c r="AD74" i="32"/>
  <c r="Q74" i="32"/>
  <c r="R74" i="32"/>
  <c r="S74" i="32"/>
  <c r="AG74" i="32"/>
  <c r="O74" i="32"/>
  <c r="AA60" i="32"/>
  <c r="T60" i="32"/>
  <c r="AC74" i="32"/>
  <c r="V17" i="32"/>
  <c r="P23" i="32"/>
  <c r="Q23" i="32"/>
  <c r="R23" i="32"/>
  <c r="S23" i="32"/>
  <c r="W23" i="32"/>
  <c r="X23" i="32"/>
  <c r="Y23" i="32"/>
  <c r="Z23" i="32"/>
  <c r="Z70" i="32"/>
  <c r="S70" i="32"/>
  <c r="AG70" i="32"/>
  <c r="Y70" i="32"/>
  <c r="X70" i="32"/>
  <c r="W70" i="32"/>
  <c r="V70" i="32"/>
  <c r="P70" i="32"/>
  <c r="Q70" i="32"/>
  <c r="AE70" i="32"/>
  <c r="R70" i="32"/>
  <c r="AF70" i="32"/>
  <c r="AH70" i="32" s="1"/>
  <c r="AA34" i="32"/>
  <c r="O70" i="32"/>
  <c r="W72" i="32"/>
  <c r="X71" i="32"/>
  <c r="W69" i="32"/>
  <c r="X72" i="32"/>
  <c r="W73" i="32"/>
  <c r="X69" i="32"/>
  <c r="X73" i="32"/>
  <c r="W75" i="32"/>
  <c r="S75" i="32"/>
  <c r="S73" i="32"/>
  <c r="S72" i="32"/>
  <c r="S71" i="32"/>
  <c r="S69" i="32"/>
  <c r="W71" i="32"/>
  <c r="X75" i="32"/>
  <c r="T36" i="32"/>
  <c r="T35" i="32"/>
  <c r="AA36" i="32"/>
  <c r="AA35" i="32"/>
  <c r="AA37" i="32"/>
  <c r="T37" i="32"/>
  <c r="AA38" i="32"/>
  <c r="T38" i="32"/>
  <c r="Z71" i="32"/>
  <c r="AG71" i="32"/>
  <c r="T39" i="32"/>
  <c r="AA39" i="32"/>
  <c r="Y71" i="32"/>
  <c r="Z69" i="32"/>
  <c r="AG69" i="32"/>
  <c r="AA40" i="32"/>
  <c r="AA96" i="32"/>
  <c r="AA95" i="32"/>
  <c r="AA90" i="32"/>
  <c r="AA89" i="32"/>
  <c r="AA87" i="32"/>
  <c r="AA86" i="32"/>
  <c r="AA76" i="32"/>
  <c r="T40" i="32"/>
  <c r="Y69" i="32"/>
  <c r="AA41" i="32"/>
  <c r="T76" i="32"/>
  <c r="T34" i="32"/>
  <c r="Y73" i="32"/>
  <c r="T41" i="32"/>
  <c r="Z73" i="32"/>
  <c r="AA42" i="32"/>
  <c r="R97" i="32"/>
  <c r="R66" i="32"/>
  <c r="AF66" i="32"/>
  <c r="P97" i="32"/>
  <c r="AD97" i="32"/>
  <c r="Q91" i="32"/>
  <c r="S91" i="32"/>
  <c r="R91" i="32"/>
  <c r="R64" i="32"/>
  <c r="P91" i="32"/>
  <c r="AD91" i="32"/>
  <c r="O91" i="32"/>
  <c r="AC34" i="32"/>
  <c r="P66" i="32"/>
  <c r="P64" i="32"/>
  <c r="AD64" i="32"/>
  <c r="Q64" i="32"/>
  <c r="AE91" i="32"/>
  <c r="O64" i="32"/>
  <c r="O78" i="32"/>
  <c r="P78" i="32"/>
  <c r="T42" i="32"/>
  <c r="Y75" i="32"/>
  <c r="AA43" i="32"/>
  <c r="AF97" i="32"/>
  <c r="O97" i="32"/>
  <c r="S97" i="32"/>
  <c r="S66" i="32"/>
  <c r="Q78" i="32"/>
  <c r="AG97" i="32"/>
  <c r="O66" i="32"/>
  <c r="T43" i="32"/>
  <c r="Y72" i="32"/>
  <c r="AA44" i="32"/>
  <c r="Q97" i="32"/>
  <c r="T44" i="32"/>
  <c r="R71" i="32"/>
  <c r="AF71" i="32"/>
  <c r="AA45" i="32"/>
  <c r="T45" i="32"/>
  <c r="R69" i="32"/>
  <c r="AF69" i="32"/>
  <c r="Z75" i="32"/>
  <c r="AG75" i="32"/>
  <c r="Q71" i="32"/>
  <c r="AA46" i="32"/>
  <c r="T46" i="32"/>
  <c r="P71" i="32"/>
  <c r="Q69" i="32"/>
  <c r="AE69" i="32"/>
  <c r="V71" i="32"/>
  <c r="R73" i="32"/>
  <c r="AF73" i="32"/>
  <c r="P69" i="32"/>
  <c r="O69" i="32"/>
  <c r="T69" i="32"/>
  <c r="AA48" i="32"/>
  <c r="F8" i="32"/>
  <c r="G83" i="32" s="1"/>
  <c r="K83" i="32"/>
  <c r="V69" i="32"/>
  <c r="O71" i="32"/>
  <c r="AC71" i="32"/>
  <c r="T48" i="32"/>
  <c r="Z72" i="32"/>
  <c r="AG72" i="32"/>
  <c r="Q73" i="32"/>
  <c r="T49" i="32"/>
  <c r="AA49" i="32"/>
  <c r="AA69" i="32"/>
  <c r="P73" i="32"/>
  <c r="AA50" i="32"/>
  <c r="T50" i="32"/>
  <c r="V73" i="32"/>
  <c r="AA51" i="32"/>
  <c r="K18" i="32"/>
  <c r="O73" i="32"/>
  <c r="T51" i="32"/>
  <c r="R75" i="32"/>
  <c r="AF75" i="32"/>
  <c r="AA52" i="32"/>
  <c r="T52" i="32"/>
  <c r="Q75" i="32"/>
  <c r="AE75" i="32"/>
  <c r="AA53" i="32"/>
  <c r="T53" i="32"/>
  <c r="P75" i="32"/>
  <c r="AD75" i="32"/>
  <c r="AA54" i="32"/>
  <c r="V75" i="32"/>
  <c r="T96" i="32"/>
  <c r="T95" i="32"/>
  <c r="T90" i="32"/>
  <c r="T89" i="32"/>
  <c r="T87" i="32"/>
  <c r="T86" i="32"/>
  <c r="T54" i="32"/>
  <c r="R72" i="32"/>
  <c r="AF72" i="32"/>
  <c r="T55" i="32"/>
  <c r="AA55" i="32"/>
  <c r="O75" i="32"/>
  <c r="T75" i="32"/>
  <c r="O72" i="32"/>
  <c r="Q72" i="32"/>
  <c r="AE72" i="32"/>
  <c r="AA56" i="32"/>
  <c r="T56" i="32"/>
  <c r="T57" i="32"/>
  <c r="P72" i="32"/>
  <c r="AD72" i="32"/>
  <c r="AH72" i="32" s="1"/>
  <c r="V72" i="32"/>
  <c r="AC72" i="32"/>
  <c r="AA57" i="32"/>
  <c r="T72" i="32"/>
  <c r="T59" i="32"/>
  <c r="T58" i="32"/>
  <c r="AA58" i="32"/>
  <c r="O17" i="32"/>
  <c r="F25" i="32"/>
  <c r="F27" i="32"/>
  <c r="S88" i="32"/>
  <c r="R88" i="32"/>
  <c r="AF88" i="32"/>
  <c r="Q88" i="32"/>
  <c r="Q63" i="32"/>
  <c r="P88" i="32"/>
  <c r="P63" i="32"/>
  <c r="O88" i="32"/>
  <c r="AC88" i="32"/>
  <c r="H64" i="32"/>
  <c r="H78" i="32"/>
  <c r="H63" i="32"/>
  <c r="H77" i="32"/>
  <c r="R63" i="32"/>
  <c r="AF63" i="32"/>
  <c r="AD88" i="32"/>
  <c r="W17" i="32"/>
  <c r="W27" i="32"/>
  <c r="X27" i="32"/>
  <c r="Y27" i="32"/>
  <c r="Z27" i="32"/>
  <c r="O25" i="32"/>
  <c r="V25" i="32"/>
  <c r="W25" i="32"/>
  <c r="X25" i="32"/>
  <c r="Y25" i="32"/>
  <c r="Z25" i="32"/>
  <c r="AA59" i="32"/>
  <c r="P25" i="32"/>
  <c r="P27" i="32"/>
  <c r="X17" i="32"/>
  <c r="Y17" i="32"/>
  <c r="Z17" i="32"/>
  <c r="T62" i="32"/>
  <c r="AA62" i="32"/>
  <c r="J9" i="32"/>
  <c r="J7" i="32"/>
  <c r="Q27" i="32"/>
  <c r="R27" i="32"/>
  <c r="S27" i="32"/>
  <c r="AG27" i="32" s="1"/>
  <c r="Q25" i="32"/>
  <c r="R25" i="32"/>
  <c r="S25" i="32"/>
  <c r="L11" i="32"/>
  <c r="L12" i="32"/>
  <c r="L13" i="32"/>
  <c r="Y20" i="32"/>
  <c r="AC17" i="32"/>
  <c r="P17" i="32"/>
  <c r="Q17" i="32"/>
  <c r="Q18" i="32"/>
  <c r="AE23" i="32"/>
  <c r="AD21" i="32"/>
  <c r="Y29" i="32"/>
  <c r="AF27" i="32"/>
  <c r="X29" i="32"/>
  <c r="AF21" i="32"/>
  <c r="AD25" i="32"/>
  <c r="AD23" i="32"/>
  <c r="Z29" i="32"/>
  <c r="AG21" i="32"/>
  <c r="AG25" i="32"/>
  <c r="AE19" i="32"/>
  <c r="AD27" i="32"/>
  <c r="AF19" i="32"/>
  <c r="AE63" i="32"/>
  <c r="AA63" i="32"/>
  <c r="P26" i="32"/>
  <c r="W28" i="32"/>
  <c r="O18" i="32"/>
  <c r="X18" i="32"/>
  <c r="V18" i="32"/>
  <c r="AF64" i="32"/>
  <c r="R78" i="32"/>
  <c r="R67" i="32"/>
  <c r="Z67" i="32"/>
  <c r="V26" i="32"/>
  <c r="P24" i="32"/>
  <c r="Q22" i="32"/>
  <c r="P22" i="32"/>
  <c r="P20" i="32"/>
  <c r="Z28" i="32"/>
  <c r="X22" i="32"/>
  <c r="Y18" i="32"/>
  <c r="Z18" i="32"/>
  <c r="Q26" i="32"/>
  <c r="T26" i="32" s="1"/>
  <c r="Z24" i="32"/>
  <c r="S20" i="32"/>
  <c r="W20" i="32"/>
  <c r="R22" i="32"/>
  <c r="P67" i="32"/>
  <c r="AE88" i="32"/>
  <c r="AG88" i="32"/>
  <c r="AH88" i="32"/>
  <c r="AA72" i="32"/>
  <c r="AA75" i="32"/>
  <c r="T91" i="32"/>
  <c r="AA97" i="32"/>
  <c r="AG73" i="32"/>
  <c r="V23" i="32"/>
  <c r="V24" i="32" s="1"/>
  <c r="AA74" i="32"/>
  <c r="S26" i="32"/>
  <c r="AG26" i="32" s="1"/>
  <c r="O26" i="32"/>
  <c r="AC26" i="32" s="1"/>
  <c r="S28" i="32"/>
  <c r="X28" i="32"/>
  <c r="Z22" i="32"/>
  <c r="W24" i="32"/>
  <c r="X20" i="32"/>
  <c r="W29" i="32"/>
  <c r="AE25" i="32"/>
  <c r="AD63" i="32"/>
  <c r="T71" i="32"/>
  <c r="AG66" i="32"/>
  <c r="AA88" i="32"/>
  <c r="AF91" i="32"/>
  <c r="AG91" i="32"/>
  <c r="AA73" i="32"/>
  <c r="AF74" i="32"/>
  <c r="AH86" i="32"/>
  <c r="AH87" i="32"/>
  <c r="AH89" i="32"/>
  <c r="AH90" i="32"/>
  <c r="AH92" i="32"/>
  <c r="AH93" i="32"/>
  <c r="AH95" i="32"/>
  <c r="AH96" i="32"/>
  <c r="AD19" i="32"/>
  <c r="T102" i="32"/>
  <c r="AA94" i="32"/>
  <c r="X26" i="32"/>
  <c r="R26" i="32"/>
  <c r="P28" i="32"/>
  <c r="Y26" i="32"/>
  <c r="AF26" i="32" s="1"/>
  <c r="S24" i="32"/>
  <c r="V20" i="32"/>
  <c r="O20" i="32"/>
  <c r="S22" i="32"/>
  <c r="AG22" i="32" s="1"/>
  <c r="W22" i="32"/>
  <c r="AF25" i="32"/>
  <c r="AE27" i="32"/>
  <c r="AC75" i="32"/>
  <c r="AH75" i="32" s="1"/>
  <c r="AE73" i="32"/>
  <c r="AC64" i="32"/>
  <c r="AC97" i="32"/>
  <c r="AA91" i="32"/>
  <c r="AC91" i="32"/>
  <c r="AD70" i="32"/>
  <c r="AG65" i="32"/>
  <c r="AC25" i="32"/>
  <c r="T25" i="32"/>
  <c r="AC73" i="32"/>
  <c r="T73" i="32"/>
  <c r="AD69" i="32"/>
  <c r="AF23" i="32"/>
  <c r="T23" i="32"/>
  <c r="T88" i="32"/>
  <c r="O63" i="32"/>
  <c r="AC69" i="32"/>
  <c r="AH91" i="32"/>
  <c r="O65" i="32"/>
  <c r="AC94" i="32"/>
  <c r="T94" i="32"/>
  <c r="AG19" i="32"/>
  <c r="T19" i="32"/>
  <c r="AC19" i="32"/>
  <c r="AH19" i="32" s="1"/>
  <c r="Y24" i="32"/>
  <c r="AA17" i="32"/>
  <c r="S63" i="32"/>
  <c r="V27" i="32"/>
  <c r="V28" i="32" s="1"/>
  <c r="O27" i="32"/>
  <c r="AD73" i="32"/>
  <c r="AE78" i="32"/>
  <c r="AC78" i="32"/>
  <c r="AF78" i="32"/>
  <c r="AD78" i="32"/>
  <c r="AA64" i="32"/>
  <c r="X67" i="32"/>
  <c r="AE64" i="32"/>
  <c r="AC70" i="32"/>
  <c r="T70" i="32"/>
  <c r="AA70" i="32"/>
  <c r="AF65" i="32"/>
  <c r="AF94" i="32"/>
  <c r="AA19" i="32"/>
  <c r="L31" i="36"/>
  <c r="M29" i="36"/>
  <c r="O24" i="32"/>
  <c r="O22" i="32"/>
  <c r="Q28" i="32"/>
  <c r="AE28" i="32" s="1"/>
  <c r="Y28" i="32"/>
  <c r="W26" i="32"/>
  <c r="Z26" i="32"/>
  <c r="R28" i="32"/>
  <c r="AF28" i="32" s="1"/>
  <c r="W18" i="32"/>
  <c r="Q24" i="32"/>
  <c r="X24" i="32"/>
  <c r="X30" i="32" s="1"/>
  <c r="R24" i="32"/>
  <c r="R20" i="32"/>
  <c r="AF20" i="32" s="1"/>
  <c r="Y22" i="32"/>
  <c r="Q20" i="32"/>
  <c r="Q30" i="32" s="1"/>
  <c r="Z20" i="32"/>
  <c r="AA20" i="32" s="1"/>
  <c r="AA25" i="32"/>
  <c r="V81" i="32"/>
  <c r="Q66" i="32"/>
  <c r="S80" i="32"/>
  <c r="T97" i="32"/>
  <c r="AE97" i="32"/>
  <c r="O80" i="32"/>
  <c r="AC66" i="32"/>
  <c r="P80" i="32"/>
  <c r="AD80" i="32"/>
  <c r="AH80" i="32" s="1"/>
  <c r="S64" i="32"/>
  <c r="T64" i="32"/>
  <c r="AD71" i="32"/>
  <c r="AE71" i="32"/>
  <c r="AH71" i="32" s="1"/>
  <c r="AA71" i="32"/>
  <c r="AG23" i="32"/>
  <c r="AE74" i="32"/>
  <c r="AH74" i="32" s="1"/>
  <c r="T74" i="32"/>
  <c r="AD94" i="32"/>
  <c r="T21" i="32"/>
  <c r="AE21" i="32"/>
  <c r="V21" i="32"/>
  <c r="AC21" i="32"/>
  <c r="P29" i="32"/>
  <c r="AD29" i="32" s="1"/>
  <c r="AE17" i="32"/>
  <c r="R17" i="32"/>
  <c r="P18" i="32"/>
  <c r="AD18" i="32"/>
  <c r="Q29" i="32"/>
  <c r="AE29" i="32" s="1"/>
  <c r="AD17" i="32"/>
  <c r="AE22" i="32"/>
  <c r="AD28" i="32"/>
  <c r="AE18" i="32"/>
  <c r="AG28" i="32"/>
  <c r="AD20" i="32"/>
  <c r="AC18" i="32"/>
  <c r="AC20" i="32"/>
  <c r="AG24" i="32"/>
  <c r="AH97" i="32"/>
  <c r="AA77" i="32"/>
  <c r="T66" i="32"/>
  <c r="AA66" i="32"/>
  <c r="AD66" i="32"/>
  <c r="V67" i="32"/>
  <c r="AF24" i="32"/>
  <c r="AG80" i="32"/>
  <c r="Y81" i="32"/>
  <c r="R77" i="32"/>
  <c r="Q77" i="32"/>
  <c r="O77" i="32"/>
  <c r="O67" i="32"/>
  <c r="T67" i="32" s="1"/>
  <c r="P77" i="32"/>
  <c r="AC63" i="32"/>
  <c r="AH63" i="32" s="1"/>
  <c r="T63" i="32"/>
  <c r="S77" i="32"/>
  <c r="Y67" i="32"/>
  <c r="AF67" i="32" s="1"/>
  <c r="Q80" i="32"/>
  <c r="AE80" i="32"/>
  <c r="AD65" i="32"/>
  <c r="AH65" i="32" s="1"/>
  <c r="T27" i="32"/>
  <c r="O28" i="32"/>
  <c r="O29" i="32"/>
  <c r="M27" i="36"/>
  <c r="M28" i="36"/>
  <c r="M31" i="36"/>
  <c r="M30" i="36"/>
  <c r="P79" i="32"/>
  <c r="AD79" i="32"/>
  <c r="T65" i="32"/>
  <c r="O79" i="32"/>
  <c r="S79" i="32"/>
  <c r="AG79" i="32"/>
  <c r="Q79" i="32"/>
  <c r="R79" i="32"/>
  <c r="AF79" i="32"/>
  <c r="AH79" i="32" s="1"/>
  <c r="AC65" i="32"/>
  <c r="AG64" i="32"/>
  <c r="AH64" i="32"/>
  <c r="S78" i="32"/>
  <c r="AA18" i="32"/>
  <c r="AH73" i="32"/>
  <c r="AA79" i="32"/>
  <c r="Z81" i="32"/>
  <c r="W67" i="32"/>
  <c r="AC80" i="32"/>
  <c r="AA21" i="32"/>
  <c r="V22" i="32"/>
  <c r="W81" i="32"/>
  <c r="AE66" i="32"/>
  <c r="AH66" i="32"/>
  <c r="Q67" i="32"/>
  <c r="R80" i="32"/>
  <c r="AF80" i="32"/>
  <c r="AF22" i="32"/>
  <c r="AA78" i="32"/>
  <c r="S67" i="32"/>
  <c r="AG67" i="32" s="1"/>
  <c r="AG63" i="32"/>
  <c r="AH94" i="32"/>
  <c r="AH69" i="32"/>
  <c r="S17" i="32"/>
  <c r="T17" i="32"/>
  <c r="AF17" i="32"/>
  <c r="AH17" i="32" s="1"/>
  <c r="R29" i="32"/>
  <c r="AF29" i="32" s="1"/>
  <c r="R18" i="32"/>
  <c r="R30" i="32" s="1"/>
  <c r="AA80" i="32"/>
  <c r="AF77" i="32"/>
  <c r="R81" i="32"/>
  <c r="AF81" i="32"/>
  <c r="AE67" i="32"/>
  <c r="AG78" i="32"/>
  <c r="AH78" i="32"/>
  <c r="T78" i="32"/>
  <c r="AC79" i="32"/>
  <c r="T79" i="32"/>
  <c r="S81" i="32"/>
  <c r="AG81" i="32"/>
  <c r="AG77" i="32"/>
  <c r="AC67" i="32"/>
  <c r="AH67" i="32" s="1"/>
  <c r="T80" i="32"/>
  <c r="AD77" i="32"/>
  <c r="P81" i="32"/>
  <c r="AD81" i="32"/>
  <c r="AD67" i="32"/>
  <c r="AA67" i="32"/>
  <c r="T77" i="32"/>
  <c r="AC77" i="32"/>
  <c r="AH77" i="32" s="1"/>
  <c r="O81" i="32"/>
  <c r="AE79" i="32"/>
  <c r="T28" i="32"/>
  <c r="X81" i="32"/>
  <c r="AA81" i="32"/>
  <c r="AE77" i="32"/>
  <c r="Q81" i="32"/>
  <c r="AG17" i="32"/>
  <c r="S18" i="32"/>
  <c r="S30" i="32" s="1"/>
  <c r="S29" i="32"/>
  <c r="AG29" i="32" s="1"/>
  <c r="AE81" i="32"/>
  <c r="T81" i="32"/>
  <c r="AC81" i="32"/>
  <c r="AH81" i="32"/>
  <c r="AG18" i="32" l="1"/>
  <c r="Z30" i="32"/>
  <c r="AG30" i="32" s="1"/>
  <c r="AE24" i="32"/>
  <c r="AH21" i="32"/>
  <c r="AG20" i="32"/>
  <c r="Y30" i="32"/>
  <c r="Y31" i="32" s="1"/>
  <c r="Y68" i="32" s="1"/>
  <c r="Y82" i="32" s="1"/>
  <c r="AD22" i="32"/>
  <c r="AD26" i="32"/>
  <c r="Z31" i="32"/>
  <c r="Z68" i="32" s="1"/>
  <c r="Z82" i="32" s="1"/>
  <c r="X31" i="32"/>
  <c r="X68" i="32" s="1"/>
  <c r="X82" i="32" s="1"/>
  <c r="AC22" i="32"/>
  <c r="T24" i="32"/>
  <c r="AH25" i="32"/>
  <c r="W30" i="32"/>
  <c r="W31" i="32" s="1"/>
  <c r="W68" i="32" s="1"/>
  <c r="W82" i="32" s="1"/>
  <c r="AA26" i="32"/>
  <c r="AD24" i="32"/>
  <c r="R31" i="32"/>
  <c r="AF30" i="32"/>
  <c r="AH18" i="32"/>
  <c r="AE30" i="32"/>
  <c r="Q31" i="32"/>
  <c r="AC24" i="32"/>
  <c r="AH24" i="32" s="1"/>
  <c r="AA24" i="32"/>
  <c r="V30" i="32"/>
  <c r="AA28" i="32"/>
  <c r="AC28" i="32"/>
  <c r="AH28" i="32" s="1"/>
  <c r="T18" i="32"/>
  <c r="AF18" i="32"/>
  <c r="P30" i="32"/>
  <c r="T22" i="32"/>
  <c r="AA27" i="32"/>
  <c r="O30" i="32"/>
  <c r="AC27" i="32"/>
  <c r="AH27" i="32" s="1"/>
  <c r="AE26" i="32"/>
  <c r="AH26" i="32" s="1"/>
  <c r="AE20" i="32"/>
  <c r="AH20" i="32" s="1"/>
  <c r="S31" i="32"/>
  <c r="T29" i="32"/>
  <c r="AA22" i="32"/>
  <c r="T20" i="32"/>
  <c r="V29" i="32"/>
  <c r="AC23" i="32"/>
  <c r="AH23" i="32" s="1"/>
  <c r="AA23" i="32"/>
  <c r="AH22" i="32" l="1"/>
  <c r="AA30" i="32"/>
  <c r="V31" i="32"/>
  <c r="AC29" i="32"/>
  <c r="AH29" i="32" s="1"/>
  <c r="AA29" i="32"/>
  <c r="T30" i="32"/>
  <c r="AC30" i="32"/>
  <c r="O31" i="32"/>
  <c r="Q68" i="32"/>
  <c r="AE31" i="32"/>
  <c r="AF31" i="32"/>
  <c r="R68" i="32"/>
  <c r="P31" i="32"/>
  <c r="AD30" i="32"/>
  <c r="S68" i="32"/>
  <c r="AG31" i="32"/>
  <c r="P68" i="32" l="1"/>
  <c r="AD31" i="32"/>
  <c r="AE68" i="32"/>
  <c r="Q99" i="32"/>
  <c r="Q104" i="32" s="1"/>
  <c r="Q82" i="32"/>
  <c r="R82" i="32"/>
  <c r="R99" i="32"/>
  <c r="R104" i="32" s="1"/>
  <c r="AF68" i="32"/>
  <c r="O68" i="32"/>
  <c r="AC31" i="32"/>
  <c r="AH31" i="32" s="1"/>
  <c r="T31" i="32"/>
  <c r="AG68" i="32"/>
  <c r="S99" i="32"/>
  <c r="S104" i="32" s="1"/>
  <c r="S82" i="32"/>
  <c r="AH30" i="32"/>
  <c r="AA31" i="32"/>
  <c r="V68" i="32"/>
  <c r="S83" i="32" l="1"/>
  <c r="Z83" i="32"/>
  <c r="Z84" i="32" s="1"/>
  <c r="AG82" i="32"/>
  <c r="R83" i="32"/>
  <c r="AF82" i="32"/>
  <c r="V82" i="32"/>
  <c r="AA82" i="32" s="1"/>
  <c r="AA68" i="32"/>
  <c r="AC68" i="32"/>
  <c r="O82" i="32"/>
  <c r="T68" i="32"/>
  <c r="O99" i="32"/>
  <c r="Q83" i="32"/>
  <c r="X83" i="32" s="1"/>
  <c r="X84" i="32" s="1"/>
  <c r="AE82" i="32"/>
  <c r="AD68" i="32"/>
  <c r="P99" i="32"/>
  <c r="P104" i="32" s="1"/>
  <c r="P82" i="32"/>
  <c r="R84" i="32" l="1"/>
  <c r="O104" i="32"/>
  <c r="T104" i="32" s="1"/>
  <c r="T99" i="32"/>
  <c r="AD82" i="32"/>
  <c r="P83" i="32"/>
  <c r="W83" i="32"/>
  <c r="W84" i="32" s="1"/>
  <c r="V83" i="32"/>
  <c r="T82" i="32"/>
  <c r="O83" i="32"/>
  <c r="AC82" i="32"/>
  <c r="Y83" i="32"/>
  <c r="Y84" i="32" s="1"/>
  <c r="Q84" i="32"/>
  <c r="AE84" i="32" s="1"/>
  <c r="AE83" i="32"/>
  <c r="AH68" i="32"/>
  <c r="AG83" i="32"/>
  <c r="S84" i="32"/>
  <c r="AG84" i="32" s="1"/>
  <c r="AH82" i="32" l="1"/>
  <c r="V84" i="32"/>
  <c r="AA84" i="32" s="1"/>
  <c r="E21" i="36" s="1"/>
  <c r="AA83" i="32"/>
  <c r="E19" i="36" s="1"/>
  <c r="E20" i="36" s="1"/>
  <c r="O84" i="32"/>
  <c r="AC83" i="32"/>
  <c r="T83" i="32"/>
  <c r="AD83" i="32"/>
  <c r="P84" i="32"/>
  <c r="AD84" i="32" s="1"/>
  <c r="AF83" i="32"/>
  <c r="AF84" i="32"/>
  <c r="AH83" i="32" l="1"/>
  <c r="AC84" i="32"/>
  <c r="AH84" i="32" s="1"/>
  <c r="T84" i="32"/>
  <c r="E22" i="36"/>
</calcChain>
</file>

<file path=xl/sharedStrings.xml><?xml version="1.0" encoding="utf-8"?>
<sst xmlns="http://schemas.openxmlformats.org/spreadsheetml/2006/main" count="3394" uniqueCount="3213">
  <si>
    <t>Total</t>
  </si>
  <si>
    <t>Appt. 
Months</t>
  </si>
  <si>
    <t>Year 2</t>
  </si>
  <si>
    <t>Year 1</t>
  </si>
  <si>
    <t>F&amp;A</t>
  </si>
  <si>
    <t>Other</t>
  </si>
  <si>
    <t>PD/PI</t>
  </si>
  <si>
    <t>Sponsor Rate</t>
  </si>
  <si>
    <t>UVM Base</t>
  </si>
  <si>
    <t>Year 3</t>
  </si>
  <si>
    <t>Year 4</t>
  </si>
  <si>
    <t>Year 5</t>
  </si>
  <si>
    <t>Graduate Student</t>
  </si>
  <si>
    <t>Technician</t>
  </si>
  <si>
    <t>Other Professional</t>
  </si>
  <si>
    <t>Post Doctoral Associate</t>
  </si>
  <si>
    <t>Faculty</t>
  </si>
  <si>
    <t>Co-PD/PI</t>
  </si>
  <si>
    <t>Direct</t>
  </si>
  <si>
    <t>Base A MTDC</t>
  </si>
  <si>
    <t>Base B TDC</t>
  </si>
  <si>
    <t>Base C Ex Subs</t>
  </si>
  <si>
    <t>Base E NSF Conf</t>
  </si>
  <si>
    <t>Base F NSF REU</t>
  </si>
  <si>
    <t>select</t>
  </si>
  <si>
    <t>Sponsor</t>
  </si>
  <si>
    <t>Unspecified Program - 0000</t>
  </si>
  <si>
    <t>Operating Unit</t>
  </si>
  <si>
    <t>Fund</t>
  </si>
  <si>
    <t>Source</t>
  </si>
  <si>
    <t>100 - UNR General Fund</t>
  </si>
  <si>
    <t>150 - UNR Inc&amp;Exp</t>
  </si>
  <si>
    <t>310 - RES - Gifts</t>
  </si>
  <si>
    <t>320 - RES - Endow Inc</t>
  </si>
  <si>
    <t>Budget F&amp;A Bases</t>
  </si>
  <si>
    <t>Program_Center</t>
  </si>
  <si>
    <t>Sponsor and PeopleSoft ID</t>
  </si>
  <si>
    <t>Co-Investigator</t>
  </si>
  <si>
    <t>4-H Program 0652</t>
  </si>
  <si>
    <t>AHEC 0604</t>
  </si>
  <si>
    <t>Asian Studies 0395</t>
  </si>
  <si>
    <t>Biochemistry 0335</t>
  </si>
  <si>
    <t>Bioinformatics 0445</t>
  </si>
  <si>
    <t>Bionutrition 0441</t>
  </si>
  <si>
    <t>Canadian Studies 0308</t>
  </si>
  <si>
    <t>Cardiovascular Research Inst 0373</t>
  </si>
  <si>
    <t>CCTS Admin 0515</t>
  </si>
  <si>
    <t>CCTS Clinical Research Svc 0528</t>
  </si>
  <si>
    <t>Center for Rural Studies 0662</t>
  </si>
  <si>
    <t>Clinical Chair 0475</t>
  </si>
  <si>
    <t>Complex Systems Spire 0570</t>
  </si>
  <si>
    <t>Consulting Archaeology Program 0336</t>
  </si>
  <si>
    <t>Education-Middle Level 0345</t>
  </si>
  <si>
    <t>EPSCOR - Other 0996</t>
  </si>
  <si>
    <t>EPSCOR 0328</t>
  </si>
  <si>
    <t>Exercise &amp; Movement Sci Prgm 0439</t>
  </si>
  <si>
    <t>Global &amp; Regional Studies 0306</t>
  </si>
  <si>
    <t>Graduate Studies 0113</t>
  </si>
  <si>
    <t>GUND Institute 0331</t>
  </si>
  <si>
    <t>HELIX Program 0336</t>
  </si>
  <si>
    <t>Historic Preservation 0310</t>
  </si>
  <si>
    <t>ILEHP 0616</t>
  </si>
  <si>
    <t>Imaging 0443</t>
  </si>
  <si>
    <t>Jeffords Center 0633</t>
  </si>
  <si>
    <t>Leadership Program 0111</t>
  </si>
  <si>
    <t>Maple Research 0353</t>
  </si>
  <si>
    <t>Mass Spectrometry 0444</t>
  </si>
  <si>
    <t>Master Gardener Program 0613</t>
  </si>
  <si>
    <t>Master of Public Admin Program 0451</t>
  </si>
  <si>
    <t>Nursing 0440</t>
  </si>
  <si>
    <t>OLLI Osher Institute...- 0776</t>
  </si>
  <si>
    <t>Physiology 0442</t>
  </si>
  <si>
    <t>SARE 0658</t>
  </si>
  <si>
    <t>Sustainable Ag Cntr 0659</t>
  </si>
  <si>
    <t>Telemedicine 0333</t>
  </si>
  <si>
    <t>Univ Transportation Ctr Program 0495</t>
  </si>
  <si>
    <t>VCHIP 0601</t>
  </si>
  <si>
    <t>Vermont Genetics Program 0420</t>
  </si>
  <si>
    <t>VRI - Vermont Reads Institute 0607</t>
  </si>
  <si>
    <t>VT Cancer Center 0603</t>
  </si>
  <si>
    <t>VT Coop Fish &amp; Wildlife 0416</t>
  </si>
  <si>
    <t>VT Math Initiative 0608</t>
  </si>
  <si>
    <t>Pre Doctoral Fellow</t>
  </si>
  <si>
    <t>Post Doctoral Fellow</t>
  </si>
  <si>
    <t>Subcontract 2</t>
  </si>
  <si>
    <t>Subcontract 3</t>
  </si>
  <si>
    <t>Regular</t>
  </si>
  <si>
    <t>Civil Service</t>
  </si>
  <si>
    <t>Medical Group</t>
  </si>
  <si>
    <t>Grad Health</t>
  </si>
  <si>
    <t>Temporary</t>
  </si>
  <si>
    <t>CALS - Center for Rural Studies - 51050</t>
  </si>
  <si>
    <t>CALS - Plant &amp; Soil Science - 51070</t>
  </si>
  <si>
    <t>CALS - Plant Biology - 51030</t>
  </si>
  <si>
    <t>CALS - Regulatory Lab - 51010</t>
  </si>
  <si>
    <t>CAS - Anthropology - 52020</t>
  </si>
  <si>
    <t>CAS - Art &amp; Art History - 52040</t>
  </si>
  <si>
    <t>CAS - Asian Studies - 52050</t>
  </si>
  <si>
    <t>CAS - Biology - 52060</t>
  </si>
  <si>
    <t>CAS - Canadian Studies - 52070</t>
  </si>
  <si>
    <t>CAS - Chemistry - 52090</t>
  </si>
  <si>
    <t>CAS - Classics - 52100</t>
  </si>
  <si>
    <t>CAS - Consulting Archaeology Program - 52130</t>
  </si>
  <si>
    <t>CAS - Economics - 52140</t>
  </si>
  <si>
    <t>CAS - English - 52150</t>
  </si>
  <si>
    <t>CAS - Geography - 52160</t>
  </si>
  <si>
    <t>CAS - Geology - 52170</t>
  </si>
  <si>
    <t>CAS - Global &amp; Regional Studies - 52030</t>
  </si>
  <si>
    <t>CAS - Historic Preservation - 52190</t>
  </si>
  <si>
    <t>CAS - History - 52200</t>
  </si>
  <si>
    <t>CAS - Humanities Center - 52220</t>
  </si>
  <si>
    <t>CAS - Language Resource Center - 52240</t>
  </si>
  <si>
    <t>CAS - Miller Ctr for Holocaust Stdy - 52210</t>
  </si>
  <si>
    <t>CAS - Music &amp; Dance - 52250</t>
  </si>
  <si>
    <t>CAS - Philosophy - 52260</t>
  </si>
  <si>
    <t>CAS - Physics - 52270</t>
  </si>
  <si>
    <t>CAS - Political Science - 52280</t>
  </si>
  <si>
    <t>CAS - Psychological Science - 52290</t>
  </si>
  <si>
    <t>CAS - Religion - 52300</t>
  </si>
  <si>
    <t>CAS - Sociology - 52320</t>
  </si>
  <si>
    <t>CAS - Theatre - 52330</t>
  </si>
  <si>
    <t>CAS - Gender, Sexuality &amp; Women's Studies - 52340</t>
  </si>
  <si>
    <t>CEMS - CEM Computer Facility - 54004</t>
  </si>
  <si>
    <t>CEMS - CEM Student Services - 54002</t>
  </si>
  <si>
    <t>CEMS - Computer Science - 54050</t>
  </si>
  <si>
    <t>CEMS - Mathematics &amp; Statistics - 54040</t>
  </si>
  <si>
    <t>CEMS - School of Engineering - 54005</t>
  </si>
  <si>
    <t>CESS - Education - 53010</t>
  </si>
  <si>
    <t>CESS - Social Work - 53050</t>
  </si>
  <si>
    <t>CNHS - Nursing - 56010</t>
  </si>
  <si>
    <t>FLEMING - Fleming Museum - 31100</t>
  </si>
  <si>
    <t>HONORS - Honors College - 58100</t>
  </si>
  <si>
    <t>PRESIDENT - Staff Council - 11002</t>
  </si>
  <si>
    <t>RSENR - Environmental Program - 57060</t>
  </si>
  <si>
    <t>VP RESEARCH - Animal Care Management - 30640</t>
  </si>
  <si>
    <t>VP RESEARCH - EPSCoR - 30010</t>
  </si>
  <si>
    <t>VP RESEARCH - Technology Commercialization - 30630</t>
  </si>
  <si>
    <t>VP RESEARCH - Vermont Genetics - 30012</t>
  </si>
  <si>
    <t>VP RESEARCH - VP Research Admin Office - 30600</t>
  </si>
  <si>
    <t>VP UNIV RELATIONS - AFS Information Systems - 11501</t>
  </si>
  <si>
    <t>VP UNIV RELATIONS - Campus Planning - 11104</t>
  </si>
  <si>
    <t>VP UNIV RELATIONS - Capital Planning &amp; Mgmt - 11100</t>
  </si>
  <si>
    <t>VP UNIV RELATIONS - CatCard Service Center - 11565</t>
  </si>
  <si>
    <t>VP UNIV RELATIONS - Custodial Services - 11508</t>
  </si>
  <si>
    <t>VP UNIV RELATIONS - Environmental Safety - 11531</t>
  </si>
  <si>
    <t>VP UNIV RELATIONS - Mail Services - 11582</t>
  </si>
  <si>
    <t>VP UNIV RELATIONS - Parking Services - 11542</t>
  </si>
  <si>
    <t>VP UNIV RELATIONS - Physical Plant Dept - 11700</t>
  </si>
  <si>
    <t>VP UNIV RELATIONS - Police Services - 11575</t>
  </si>
  <si>
    <t>VP UNIV RELATIONS - Print &amp; Mail Center - 11580</t>
  </si>
  <si>
    <t>VP UNIV RELATIONS - Print Services - 11581</t>
  </si>
  <si>
    <t>VP UNIV RELATIONS - Radiation Safety - 30620</t>
  </si>
  <si>
    <t>VP UNIV RELATIONS - Risk Management and Safety - 11530</t>
  </si>
  <si>
    <t>VP UNIV RELATIONS - Transportation Services - 11541</t>
  </si>
  <si>
    <t>VP UNIV RELATIONS - University Relations - 10400</t>
  </si>
  <si>
    <t>VP UNIV RELATIONS - UVM Bookstore - 11585</t>
  </si>
  <si>
    <t>College and Department</t>
  </si>
  <si>
    <t>CEMS - Transportation Research Center - 30014</t>
  </si>
  <si>
    <t>CAS - Lane Series - 50108</t>
  </si>
  <si>
    <t>UVM Rate Type</t>
  </si>
  <si>
    <t xml:space="preserve">  </t>
  </si>
  <si>
    <t>Password protected: password = password</t>
  </si>
  <si>
    <t>Ben &amp; Jerry's Foundation - 2879</t>
  </si>
  <si>
    <t>Foote Farm Homeowners' Association - 2866</t>
  </si>
  <si>
    <t>Goddard College - 2862</t>
  </si>
  <si>
    <t>Missisquoi Associates, Inc. - 2878</t>
  </si>
  <si>
    <t>PAION Deutschland GmbH - 2861</t>
  </si>
  <si>
    <t>Renova Therapeutics, Inc. - 2877</t>
  </si>
  <si>
    <t>University of Houston - 2860</t>
  </si>
  <si>
    <t>World Wildlife Fund - 2869</t>
  </si>
  <si>
    <t>Zimmer, Inc. - 2867</t>
  </si>
  <si>
    <t>CALS - Animal and Veterinary Sciences - 51020</t>
  </si>
  <si>
    <t>CAS - Critical Race &amp; Ethnic Studies - 52010</t>
  </si>
  <si>
    <t>CEMS - Civil &amp; Env Engineering - 54030</t>
  </si>
  <si>
    <t>CEMS - General Engineering - 54035</t>
  </si>
  <si>
    <t>CEMS - Mechanical Engineering - 54010</t>
  </si>
  <si>
    <t>GRAD COLLEGE - Graduate College - 58200</t>
  </si>
  <si>
    <t>GSB - Grossman School of Business - 58000</t>
  </si>
  <si>
    <t>LIBS - Academic Computing - 58316</t>
  </si>
  <si>
    <t>LIBS - Bailey Howe Library - 58328</t>
  </si>
  <si>
    <t>LIBS - Bailey-Howe-Resource Desc Svcs - 58327</t>
  </si>
  <si>
    <t>LIBS - Dana Medical Library - 58330</t>
  </si>
  <si>
    <t>LIBS - Univ Web Development - 58310</t>
  </si>
  <si>
    <t>VP UNIV RELATIONS - University Create Comm Svcs - 30550</t>
  </si>
  <si>
    <t>Student</t>
  </si>
  <si>
    <t>Other Significant Contributor</t>
  </si>
  <si>
    <t>Program Chartfield Values</t>
  </si>
  <si>
    <t>Regular 2018</t>
  </si>
  <si>
    <t>Regular 2019</t>
  </si>
  <si>
    <t>Regular 2020</t>
  </si>
  <si>
    <t>Regular 2021</t>
  </si>
  <si>
    <t>Regular 2022</t>
  </si>
  <si>
    <t>Regular 2023</t>
  </si>
  <si>
    <t>Regular 2024</t>
  </si>
  <si>
    <t>Regular 2016</t>
  </si>
  <si>
    <t>Regular 2017</t>
  </si>
  <si>
    <t>Medical Group 2016</t>
  </si>
  <si>
    <t>Medical Group 2017</t>
  </si>
  <si>
    <t>Medical Group 2018</t>
  </si>
  <si>
    <t>Medical Group 2019</t>
  </si>
  <si>
    <t>Medical Group 2020</t>
  </si>
  <si>
    <t>Medical Group 2021</t>
  </si>
  <si>
    <t>Medical Group 2022</t>
  </si>
  <si>
    <t>Medical Group 2023</t>
  </si>
  <si>
    <t>Medical Group 2024</t>
  </si>
  <si>
    <t>Civil Service 2016</t>
  </si>
  <si>
    <t>Civil Service 2017</t>
  </si>
  <si>
    <t>Civil Service 2018</t>
  </si>
  <si>
    <t>Civil Service 2019</t>
  </si>
  <si>
    <t>Civil Service 2020</t>
  </si>
  <si>
    <t>Civil Service 2021</t>
  </si>
  <si>
    <t>Civil Service 2022</t>
  </si>
  <si>
    <t>Civil Service 2023</t>
  </si>
  <si>
    <t>Civil Service 2024</t>
  </si>
  <si>
    <t>Grad Health 2016</t>
  </si>
  <si>
    <t>Grad Health 2017</t>
  </si>
  <si>
    <t>Grad Health 2018</t>
  </si>
  <si>
    <t>Grad Health 2019</t>
  </si>
  <si>
    <t>Grad Health 2020</t>
  </si>
  <si>
    <t>Grad Health 2021</t>
  </si>
  <si>
    <t>Grad Health 2022</t>
  </si>
  <si>
    <t>Grad Health 2023</t>
  </si>
  <si>
    <t>Grad Health 2024</t>
  </si>
  <si>
    <t>Temporary 2016</t>
  </si>
  <si>
    <t>Temporary 2017</t>
  </si>
  <si>
    <t>Temporary 2018</t>
  </si>
  <si>
    <t>Temporary 2019</t>
  </si>
  <si>
    <t>Temporary 2020</t>
  </si>
  <si>
    <t>Temporary 2021</t>
  </si>
  <si>
    <t>Temporary 2022</t>
  </si>
  <si>
    <t>Temporary 2023</t>
  </si>
  <si>
    <t>Temporary 2024</t>
  </si>
  <si>
    <t>Student 2016</t>
  </si>
  <si>
    <t>Student 2017</t>
  </si>
  <si>
    <t>Student 2018</t>
  </si>
  <si>
    <t>Student 2019</t>
  </si>
  <si>
    <t>Student 2020</t>
  </si>
  <si>
    <t>Student 2021</t>
  </si>
  <si>
    <t>Student 2022</t>
  </si>
  <si>
    <t>Student 2023</t>
  </si>
  <si>
    <t>Student 2024</t>
  </si>
  <si>
    <t>Fringe Rate Type and Year</t>
  </si>
  <si>
    <t>FB Rate Type</t>
  </si>
  <si>
    <t>Rate Type</t>
  </si>
  <si>
    <t>Key</t>
  </si>
  <si>
    <t>Appt Type</t>
  </si>
  <si>
    <t>Role Type</t>
  </si>
  <si>
    <t>Non-Key</t>
  </si>
  <si>
    <t>Principal Investigator</t>
  </si>
  <si>
    <t>Roles</t>
  </si>
  <si>
    <t>Budget Type</t>
  </si>
  <si>
    <t>Award - New</t>
  </si>
  <si>
    <t>Award - Renewal</t>
  </si>
  <si>
    <t>Award - Continuation</t>
  </si>
  <si>
    <t>Award - Supplement</t>
  </si>
  <si>
    <t>None</t>
  </si>
  <si>
    <t>F&amp;A Rates</t>
  </si>
  <si>
    <t>Fringe Rates</t>
  </si>
  <si>
    <t>Project Start</t>
  </si>
  <si>
    <t>Project End</t>
  </si>
  <si>
    <t>Period Start</t>
  </si>
  <si>
    <t>Period End</t>
  </si>
  <si>
    <t># of Periods</t>
  </si>
  <si>
    <t>Award - Revision</t>
  </si>
  <si>
    <t>Internal Submission</t>
  </si>
  <si>
    <t>Master Agreement</t>
  </si>
  <si>
    <t>Amendment</t>
  </si>
  <si>
    <t>Advance Account Removal</t>
  </si>
  <si>
    <t>Advance Account New</t>
  </si>
  <si>
    <t>Advance Account Continuation</t>
  </si>
  <si>
    <t>Advance Account NCE</t>
  </si>
  <si>
    <t>F6500</t>
  </si>
  <si>
    <t>F6050</t>
  </si>
  <si>
    <t>F6052</t>
  </si>
  <si>
    <t>F6101</t>
  </si>
  <si>
    <t>F6002</t>
  </si>
  <si>
    <t>F6011</t>
  </si>
  <si>
    <t>F6120</t>
  </si>
  <si>
    <t>F6020</t>
  </si>
  <si>
    <t>F6350</t>
  </si>
  <si>
    <t>F6910</t>
  </si>
  <si>
    <t>F6000</t>
  </si>
  <si>
    <t>F6510</t>
  </si>
  <si>
    <t>F6003</t>
  </si>
  <si>
    <t>F5000</t>
  </si>
  <si>
    <t>F5990</t>
  </si>
  <si>
    <t>fringe</t>
  </si>
  <si>
    <t>salary</t>
  </si>
  <si>
    <t>Base Sal Inc</t>
  </si>
  <si>
    <t>July</t>
  </si>
  <si>
    <t>August</t>
  </si>
  <si>
    <t>September</t>
  </si>
  <si>
    <t>October</t>
  </si>
  <si>
    <t>November</t>
  </si>
  <si>
    <t>December</t>
  </si>
  <si>
    <t>January</t>
  </si>
  <si>
    <t>February</t>
  </si>
  <si>
    <t>March</t>
  </si>
  <si>
    <t>April</t>
  </si>
  <si>
    <t>May</t>
  </si>
  <si>
    <t>June</t>
  </si>
  <si>
    <t>Factor</t>
  </si>
  <si>
    <t>Month Number</t>
  </si>
  <si>
    <t>Sal Inflation</t>
  </si>
  <si>
    <t>** If Federal Sponsor, Direct Cost Exemption is Required</t>
  </si>
  <si>
    <t>* Cost is excluded from F&amp;A MTDC base</t>
  </si>
  <si>
    <t>Publication Costs</t>
  </si>
  <si>
    <t>Originating (Prime) Sponsor</t>
  </si>
  <si>
    <t>Principal Investigator(s)</t>
  </si>
  <si>
    <t>Yr 1 Factor</t>
  </si>
  <si>
    <t>Other Sig Contributor</t>
  </si>
  <si>
    <t>Research on campus</t>
  </si>
  <si>
    <t>Instruction on campus</t>
  </si>
  <si>
    <t>Instruction off campus</t>
  </si>
  <si>
    <t>V-CHIP on campus</t>
  </si>
  <si>
    <t>V-CHIP off campus</t>
  </si>
  <si>
    <t>Research off campus - local</t>
  </si>
  <si>
    <t>Research off campus - remote</t>
  </si>
  <si>
    <t>Public Service on campus</t>
  </si>
  <si>
    <t>Public Service off campus</t>
  </si>
  <si>
    <t>Experiment Station on campus</t>
  </si>
  <si>
    <t>Experiment Station off campus</t>
  </si>
  <si>
    <t>Extension Service on campus</t>
  </si>
  <si>
    <t>12 Mo Sal Factor</t>
  </si>
  <si>
    <t>Proposal Department (Associated Department)</t>
  </si>
  <si>
    <t>Animal Maintenance / Animal Costs</t>
  </si>
  <si>
    <t>F6128</t>
  </si>
  <si>
    <t>F6532</t>
  </si>
  <si>
    <t>select Role Type</t>
  </si>
  <si>
    <t>select Role</t>
  </si>
  <si>
    <t>UVM Rate</t>
  </si>
  <si>
    <t>Next FY Days</t>
  </si>
  <si>
    <t>F5632</t>
  </si>
  <si>
    <t>A.  Total Salaries and Wages</t>
  </si>
  <si>
    <t>B.  Total Fringe Benefits</t>
  </si>
  <si>
    <t>C. Total Salaries, Wages and Fringe Benefits (A + B)</t>
  </si>
  <si>
    <t>D. Total Other Direct Costs</t>
  </si>
  <si>
    <t>E.  Total Personnel and Other Direct Costs (C + D)</t>
  </si>
  <si>
    <t>F. Total Exclusions from Base</t>
  </si>
  <si>
    <t>G. F &amp; A Base (E minus F)</t>
  </si>
  <si>
    <t>I. Total Project Costs (E + H)</t>
  </si>
  <si>
    <t>Travel / Domestic Travel</t>
  </si>
  <si>
    <t>Travel / Foreign Travel</t>
  </si>
  <si>
    <t>Role / Role Type</t>
  </si>
  <si>
    <t>Alterations &amp; Renovations *</t>
  </si>
  <si>
    <t>Equipment over $5,000 *</t>
  </si>
  <si>
    <t>Facility &amp; Equipment Rental *</t>
  </si>
  <si>
    <t>Other Costs</t>
  </si>
  <si>
    <t>Other Costs that are excluded from base *</t>
  </si>
  <si>
    <t>Tuition &amp; Fees *</t>
  </si>
  <si>
    <t>Supplies - Agricultural Supplies &amp; Services</t>
  </si>
  <si>
    <t>Supplies - General Supplies &amp; Services **</t>
  </si>
  <si>
    <t>Supplies - Lab and Research Supplies and Services</t>
  </si>
  <si>
    <t>Genomic Arrays ***</t>
  </si>
  <si>
    <t>Genomic Arrays under $50,000 ***</t>
  </si>
  <si>
    <t>UVM Directs</t>
  </si>
  <si>
    <t>Sub 1 Directs</t>
  </si>
  <si>
    <t>Sub 2 Directs</t>
  </si>
  <si>
    <t>Sub 3 Directs</t>
  </si>
  <si>
    <t>Total Directs</t>
  </si>
  <si>
    <t>Subs</t>
  </si>
  <si>
    <t>Multiple PI Proposal?</t>
  </si>
  <si>
    <t>select base</t>
  </si>
  <si>
    <t>Do not delete as these lookup values are needed for this workbook.</t>
  </si>
  <si>
    <t>select appt type</t>
  </si>
  <si>
    <t>H.  F &amp; A Costs (G x F &amp; A Rate)</t>
  </si>
  <si>
    <t>F6006</t>
  </si>
  <si>
    <t>F Level</t>
  </si>
  <si>
    <t>http://www.uvm.edu/spa/?Page=costsharingcommitments.html</t>
  </si>
  <si>
    <t>Modular</t>
  </si>
  <si>
    <t>SPA Staff &amp; Date</t>
  </si>
  <si>
    <t>Worksheet Type</t>
  </si>
  <si>
    <t>Is Full F&amp;A Allowed?</t>
  </si>
  <si>
    <t>Cost Share Item</t>
  </si>
  <si>
    <t>http://www.uvm.edu/spa/?Page=uvmfactsheet.html#fringebenefitrates</t>
  </si>
  <si>
    <t>Total Project Costs</t>
  </si>
  <si>
    <t>Important Comments</t>
  </si>
  <si>
    <t>Equipment Maintenance **</t>
  </si>
  <si>
    <t>F6004</t>
  </si>
  <si>
    <t>F6005</t>
  </si>
  <si>
    <t>Purpose</t>
  </si>
  <si>
    <t>RESEARCH</t>
  </si>
  <si>
    <t>INSTRUCTION</t>
  </si>
  <si>
    <t>PUBLIC SERVICE</t>
  </si>
  <si>
    <t>EXPERIMENT STATION</t>
  </si>
  <si>
    <t>Inpatient / Outpatient Care Expenses *</t>
  </si>
  <si>
    <t>Memberships and Subscriptions **</t>
  </si>
  <si>
    <t>Consultant Services / Contract Services / Vendor Contracts</t>
  </si>
  <si>
    <t>Research Subject / Human Subjects Costs</t>
  </si>
  <si>
    <t>Equipment</t>
  </si>
  <si>
    <t>Travel</t>
  </si>
  <si>
    <t>Materials &amp; Supplies</t>
  </si>
  <si>
    <t>Consultant</t>
  </si>
  <si>
    <t>ADP/Computer Services</t>
  </si>
  <si>
    <t>Equip/Facility Rental/User Fee</t>
  </si>
  <si>
    <t>Alterations/Renovations</t>
  </si>
  <si>
    <t>SF424 Budget Category</t>
  </si>
  <si>
    <t>UVM Budget Category</t>
  </si>
  <si>
    <t xml:space="preserve">            Exclusions from MTDC Base for F&amp;A Calculations</t>
  </si>
  <si>
    <t>select program</t>
  </si>
  <si>
    <t>First FY</t>
  </si>
  <si>
    <t>First FY Days</t>
  </si>
  <si>
    <t>Total Cost Share</t>
  </si>
  <si>
    <t>Allocation Department</t>
  </si>
  <si>
    <t>$ Amount</t>
  </si>
  <si>
    <t xml:space="preserve">Total Effort </t>
  </si>
  <si>
    <t>Cost Share Department</t>
  </si>
  <si>
    <t>*** Genomic Arrays over $50,000 requires special calculations</t>
  </si>
  <si>
    <t>Proposal - New</t>
  </si>
  <si>
    <t>Proposal - Renewal</t>
  </si>
  <si>
    <t>Proposal - Continuation</t>
  </si>
  <si>
    <t>Proposal - Supplement</t>
  </si>
  <si>
    <t>Chartstrings are not required unless an award is received.</t>
  </si>
  <si>
    <t>Variance (should be zero)</t>
  </si>
  <si>
    <t>Budget Worksheet Cost Share Total</t>
  </si>
  <si>
    <t>Participant / Trainee Support - Participant Tuition/Fees *</t>
  </si>
  <si>
    <t>Participant / Trainee Support - Participant Stipends *</t>
  </si>
  <si>
    <t>Participant / Trainee Support - Participant Travel *</t>
  </si>
  <si>
    <t>Participant / Trainee Support - Participant Subsistence *</t>
  </si>
  <si>
    <t>http://www.uvm.edu/spa/?Page=participant_support_costs.html</t>
  </si>
  <si>
    <t>Telephone &amp; Telecom Services **</t>
  </si>
  <si>
    <t>Work Orders **</t>
  </si>
  <si>
    <t>Sponsor Funded Effort %</t>
  </si>
  <si>
    <t>UVM Cost Share Funded Effort %</t>
  </si>
  <si>
    <t>Participant / Trainee Support ****</t>
  </si>
  <si>
    <t>Participant / Trainee Support (all) *</t>
  </si>
  <si>
    <t>Other (excluded from base) *</t>
  </si>
  <si>
    <t>Equipment (over $5,000) *</t>
  </si>
  <si>
    <t>Subcontract 4</t>
  </si>
  <si>
    <t>Sub 4 Directs</t>
  </si>
  <si>
    <t>Other Direct Costs</t>
  </si>
  <si>
    <t>http://www.uvm.edu/spa/?Page=ibb_indirect_cost_algorithm.html</t>
  </si>
  <si>
    <t>[1] Third Party Cost Share does not require chartstrings in PeopleSoft.  Rather, the Department is responsible for gathering and documenting the third party cost share.  The SPA Financial Analyst will work with the Department Administrator to coordinate financial reporting in order to include the department documented third party cost share.</t>
  </si>
  <si>
    <t>[2] Unrecovered F&amp;A Cost Share does not require PeopleSoft Chart Strings.  If unrecovered F&amp;A cost share is needed to meet sponsor matching requirements, the SPA Financial Analyst will generate the cost calculations for unrecovered F&amp;A  cost share and will add this data to the financial reports.</t>
  </si>
  <si>
    <t>[3] Reportable to Sponsor Cost Share requires inclusion in the financial reports to the sponsor.  Not Reportable Cost Share is not included on the financial reports to the sponsor.  Both are captured and tracked in PeopleSoft.</t>
  </si>
  <si>
    <t>Reportable?</t>
  </si>
  <si>
    <t>Personnel</t>
  </si>
  <si>
    <t>Unrecovered F&amp;A Costs do not require chartstrings.</t>
  </si>
  <si>
    <t>Third Party Cost Share commitments do not require chartstrings</t>
  </si>
  <si>
    <r>
      <rPr>
        <b/>
        <i/>
        <u/>
        <sz val="8"/>
        <color theme="0" tint="-0.499984740745262"/>
        <rFont val="Calibri"/>
        <family val="2"/>
        <scheme val="minor"/>
      </rPr>
      <t>Subcontract Budgets</t>
    </r>
    <r>
      <rPr>
        <b/>
        <i/>
        <sz val="8"/>
        <color theme="0" tint="-0.499984740745262"/>
        <rFont val="Calibri"/>
        <family val="2"/>
        <scheme val="minor"/>
      </rPr>
      <t>: Enter Subcontract direct and indirect costs in the Subcontract Section below.  Those figures will pull up into this section of the spreadsheet.</t>
    </r>
  </si>
  <si>
    <t>Sponsor Funded Costs</t>
  </si>
  <si>
    <t>UVM Cost Share Commitments</t>
  </si>
  <si>
    <t>Put Current Salary here</t>
  </si>
  <si>
    <t>Select Fringe Benefit Rate Type</t>
  </si>
  <si>
    <t>Allocation %</t>
  </si>
  <si>
    <t xml:space="preserve">[4] Allocation of F&amp;A Recovery will be 100% to the Proposal Associated Department, unless this is a Multiple PI Proposal or a deviation has been approved.  Customary Allocation of F&amp;A recovery is described on the SPA web and is based on relative effort of all Principal Investigators.  </t>
  </si>
  <si>
    <t>Archaeological Services</t>
  </si>
  <si>
    <t>UVM SPA Budget Worksheet - Tab 1</t>
  </si>
  <si>
    <t>UVM SPA Budget Worksheet - Tab 2</t>
  </si>
  <si>
    <t>Exclude these columns from print selection.</t>
  </si>
  <si>
    <t>**** Participant / Trainee Support Costs - see link here:</t>
  </si>
  <si>
    <t>Subcontract 1</t>
  </si>
  <si>
    <t>To add more use copy/insert</t>
  </si>
  <si>
    <t>Person Months Calculate Here</t>
  </si>
  <si>
    <t>Proposal Base Salary Calculates here</t>
  </si>
  <si>
    <t>Mod</t>
  </si>
  <si>
    <t>Total F&amp;A Allocations</t>
  </si>
  <si>
    <r>
      <t xml:space="preserve">Allocation of F&amp;A Recovery </t>
    </r>
    <r>
      <rPr>
        <b/>
        <i/>
        <sz val="9"/>
        <rFont val="Calibri"/>
        <family val="2"/>
        <scheme val="minor"/>
      </rPr>
      <t>[Note 4]</t>
    </r>
  </si>
  <si>
    <r>
      <t xml:space="preserve">Third Party Cost Share (Not UVM) </t>
    </r>
    <r>
      <rPr>
        <i/>
        <sz val="8"/>
        <rFont val="Calibri"/>
        <family val="2"/>
        <scheme val="minor"/>
      </rPr>
      <t>[Note 1]</t>
    </r>
  </si>
  <si>
    <r>
      <t>Unrecovered F&amp;A Costs</t>
    </r>
    <r>
      <rPr>
        <i/>
        <sz val="8"/>
        <rFont val="Calibri"/>
        <family val="2"/>
        <scheme val="minor"/>
      </rPr>
      <t xml:space="preserve"> [Note 2]</t>
    </r>
  </si>
  <si>
    <r>
      <t xml:space="preserve">Deviation % </t>
    </r>
    <r>
      <rPr>
        <b/>
        <i/>
        <sz val="8"/>
        <rFont val="Calibri"/>
        <family val="2"/>
        <scheme val="minor"/>
      </rPr>
      <t>[Note 5]</t>
    </r>
  </si>
  <si>
    <t>Cost Share and Allocation of F&amp;A Recovery Notes</t>
  </si>
  <si>
    <t>Average</t>
  </si>
  <si>
    <t>Allocation of F&amp;A Recovery Allocation Helper - Calendar Months - Remember to use Zero for "No Effort Years"</t>
  </si>
  <si>
    <t>F6127</t>
  </si>
  <si>
    <r>
      <t>[5]Deviation from the Customary Allocation of F&amp;A recovery requires Dean's approval for each impacted College.  Dean's approval is provided in the usual proposal routing process. Deviation must be explicitly enumerated in the Deviation % Box above (in red). Otherwise SPA will default to the standard allocation of F&amp;A recovery. (</t>
    </r>
    <r>
      <rPr>
        <i/>
        <sz val="6"/>
        <color theme="1"/>
        <rFont val="Calibri"/>
        <family val="2"/>
        <scheme val="minor"/>
      </rPr>
      <t>updated 1/30/18</t>
    </r>
    <r>
      <rPr>
        <sz val="8"/>
        <color theme="1"/>
        <rFont val="Calibri"/>
        <family val="2"/>
        <scheme val="minor"/>
      </rPr>
      <t>)</t>
    </r>
  </si>
  <si>
    <r>
      <rPr>
        <u/>
        <sz val="8"/>
        <rFont val="Calibri"/>
        <family val="2"/>
        <scheme val="minor"/>
      </rPr>
      <t>UVM Fringe Benefit Rates</t>
    </r>
    <r>
      <rPr>
        <sz val="8"/>
        <rFont val="Calibri"/>
        <family val="2"/>
        <scheme val="minor"/>
      </rPr>
      <t xml:space="preserve">:   Fringe benefit costs are calculated using a blended rate across fiscal years.  See SPA web site for list of approved rates. </t>
    </r>
  </si>
  <si>
    <t>Regular 2025</t>
  </si>
  <si>
    <t>Regular 2026</t>
  </si>
  <si>
    <t>Medical Group 2025</t>
  </si>
  <si>
    <t>Medical Group 2026</t>
  </si>
  <si>
    <t>Civil Service 2025</t>
  </si>
  <si>
    <t>Civil Service 2026</t>
  </si>
  <si>
    <t>Grad Health 2025</t>
  </si>
  <si>
    <t>Grad Health 2026</t>
  </si>
  <si>
    <t>Temporary 2025</t>
  </si>
  <si>
    <t>Temporary 2026</t>
  </si>
  <si>
    <t>Student 2025</t>
  </si>
  <si>
    <t>Student 2026</t>
  </si>
  <si>
    <t>106 Associates - 00003385</t>
  </si>
  <si>
    <t>3M Company - 00002877</t>
  </si>
  <si>
    <t>835 Hinesburg Road, LLC - 00003386</t>
  </si>
  <si>
    <t>A&amp;C Realty LLC. - 00000060</t>
  </si>
  <si>
    <t>AARP - 00002742</t>
  </si>
  <si>
    <t>Abbott Laboratories Fund - 00000309</t>
  </si>
  <si>
    <t>Abt Associates Inc. - 00003055</t>
  </si>
  <si>
    <t>Academic Pediatric Association - 00003240</t>
  </si>
  <si>
    <t>Academy for Educational Development - 00000646</t>
  </si>
  <si>
    <t>Academy Health - 00003437</t>
  </si>
  <si>
    <t>Ace Bioscience A/S - 00000606</t>
  </si>
  <si>
    <t>AD Henderson Foundation, Inc. - 00000308</t>
  </si>
  <si>
    <t>Advanced Cell Diagnostics, Inc. - 00000798</t>
  </si>
  <si>
    <t>Advanced Photon Sciences, LLC - 00003145</t>
  </si>
  <si>
    <t>Aegis Renewable Energy - 00003393</t>
  </si>
  <si>
    <t>Aerojet Electrosystems - 00000124</t>
  </si>
  <si>
    <t>Agouron Institute - 00000009</t>
  </si>
  <si>
    <t>AgResearch - 00003769</t>
  </si>
  <si>
    <t>Agropolis Fondation - 00003610</t>
  </si>
  <si>
    <t>Agway Inc - 00000457</t>
  </si>
  <si>
    <t>Airport Sand and Fill, LLC - 00002662</t>
  </si>
  <si>
    <t>Ajinomoto Company Inc. - 00000065</t>
  </si>
  <si>
    <t>Alan Ball Industrial Design, Inc. - 00000951</t>
  </si>
  <si>
    <t>Albert Einstein College of Medicine - 00000820</t>
  </si>
  <si>
    <t>Alburg Golf Links - 00002953</t>
  </si>
  <si>
    <t>Aldrich &amp; Elliott, PC Water Resource Eng - 00003090</t>
  </si>
  <si>
    <t>Alex C. Walker Foundation - 00000523</t>
  </si>
  <si>
    <t>Alex's Lemonade Stand Foundation - 00000638</t>
  </si>
  <si>
    <t>All Metals Recycling, Inc. - 00003262</t>
  </si>
  <si>
    <t>AllEarth Renewables, Inc. - 00002865</t>
  </si>
  <si>
    <t>Allegheny Foundation - 00000228</t>
  </si>
  <si>
    <t>Allen Brook Development, Inc. - 00003498</t>
  </si>
  <si>
    <t>Alliance Foundation Trials, LLC - 00003705</t>
  </si>
  <si>
    <t>All-Points Technology Corporation - 00003361</t>
  </si>
  <si>
    <t>Alpha Therapeutics - 00000094</t>
  </si>
  <si>
    <t>Alpha-1 Foundation - 00000710</t>
  </si>
  <si>
    <t>ALS Association - 00000303</t>
  </si>
  <si>
    <t>Alta Planning + Design - 00000088</t>
  </si>
  <si>
    <t>Alteris Renewables, Inc. - 00000939</t>
  </si>
  <si>
    <t>Alzheimer's Association - 00002971</t>
  </si>
  <si>
    <t>American Academy Family Physicians Fdn - 00000016</t>
  </si>
  <si>
    <t>American Academy of Child &amp; Adolescent - 00000503</t>
  </si>
  <si>
    <t>American Academy of Family Physicians - 00002673</t>
  </si>
  <si>
    <t>American Academy of Neurology Institute - 00003503</t>
  </si>
  <si>
    <t>American Academy of Pediatrics - 00000128</t>
  </si>
  <si>
    <t>American Academy of Religion - 00003124</t>
  </si>
  <si>
    <t>American Assn for Cancer Research - 00002964</t>
  </si>
  <si>
    <t>American Association of Anatomists - 00000577</t>
  </si>
  <si>
    <t>American Association of Immunologists - 00003319</t>
  </si>
  <si>
    <t>American Cancer Society, Inc. - 00000680</t>
  </si>
  <si>
    <t>American Chemical Society - 00000017</t>
  </si>
  <si>
    <t>American Chemistry Council - 00000026</t>
  </si>
  <si>
    <t>American College of Chest Physicians - 00000723</t>
  </si>
  <si>
    <t>American College of Obstetricians &amp; Gyn - 00000502</t>
  </si>
  <si>
    <t>American College of Radiology - 00000013</t>
  </si>
  <si>
    <t>American College of Surgeons - 00000527</t>
  </si>
  <si>
    <t>American Diabetes Association Inc. - 00000129</t>
  </si>
  <si>
    <t>American Fdtn for Suicide Prevention - 00000651</t>
  </si>
  <si>
    <t>American Federation for Aging Research - 00000781</t>
  </si>
  <si>
    <t>American Flatbread - 00003459</t>
  </si>
  <si>
    <t>American Floral Endowment - 00000310</t>
  </si>
  <si>
    <t>American Heart Association - Founders - 00000784</t>
  </si>
  <si>
    <t>American Heart Association - National - 00000130</t>
  </si>
  <si>
    <t>American Heart Association - Northeast - 00000311</t>
  </si>
  <si>
    <t>American Jersey Cattle Association - 00000312</t>
  </si>
  <si>
    <t>American Lung Association - 00000101</t>
  </si>
  <si>
    <t>American Malting Barley Association - 00003079</t>
  </si>
  <si>
    <t>American Morgan Horse Association - 00003793</t>
  </si>
  <si>
    <t>American Museum of Natural History - 00000277</t>
  </si>
  <si>
    <t>American Neurogastro Motility Society - 00003117</t>
  </si>
  <si>
    <t>American Ornithologists' Union - 00000313</t>
  </si>
  <si>
    <t>American Petroleum Institute - 00000314</t>
  </si>
  <si>
    <t>American Psychological Foundation - 00000315</t>
  </si>
  <si>
    <t>American Society Clinical Investigation - 00000634</t>
  </si>
  <si>
    <t>American Society Colon &amp; Rectal Surgeons - 00003263</t>
  </si>
  <si>
    <t>American Society for Nutrition - 00000685</t>
  </si>
  <si>
    <t>American Society of Hematology - 00000022</t>
  </si>
  <si>
    <t>American Society of Nephrology - 00003506</t>
  </si>
  <si>
    <t>American Society Reproductive Medicine - 00003051</t>
  </si>
  <si>
    <t>American Thoracic Society - 00000749</t>
  </si>
  <si>
    <t>AmericaView - 00002615</t>
  </si>
  <si>
    <t>Amgen - 00000132</t>
  </si>
  <si>
    <t>Anacor Pharmaceuticals, Inc. - 00003366</t>
  </si>
  <si>
    <t>Analog Devices Inc - 00000316</t>
  </si>
  <si>
    <t>Andrew W. Mellon Foundation - 00000399</t>
  </si>
  <si>
    <t>Animal Behavior Society - 00000318</t>
  </si>
  <si>
    <t>AnthroTronix Inc. - 00000074</t>
  </si>
  <si>
    <t>AO Research Foundation - 00000731</t>
  </si>
  <si>
    <t>AO Research Institute - 00000292</t>
  </si>
  <si>
    <t>AOTRAUMA North America - 00003562</t>
  </si>
  <si>
    <t>Apollo SRI LLC UVM - 00000041</t>
  </si>
  <si>
    <t>Apple Computer, Inc. - 00003755</t>
  </si>
  <si>
    <t>Applied Imaging Corporation - 00000161</t>
  </si>
  <si>
    <t>Arbor Research Collaborative for Health - 00000948</t>
  </si>
  <si>
    <t>Archemix Corporation - 00000902</t>
  </si>
  <si>
    <t>Arctic Institute of North America - 00000639</t>
  </si>
  <si>
    <t>Argosy Foundation - 00003590</t>
  </si>
  <si>
    <t>Arizona State University - 00000319</t>
  </si>
  <si>
    <t>Arnold and Mable Beckman Foundation - 00003123</t>
  </si>
  <si>
    <t>Arnold P. Gold Foundation - 00000903</t>
  </si>
  <si>
    <t>Art Alliance for Contemporary Glass - 00000599</t>
  </si>
  <si>
    <t>Arthritis Foundation - 00000320</t>
  </si>
  <si>
    <t>ASCO Conference Consortium - 00000679</t>
  </si>
  <si>
    <t>Asian Pacific Environmental Exchange - 00000321</t>
  </si>
  <si>
    <t>Assn of Africans Living in Vermont - 00003527</t>
  </si>
  <si>
    <t>Assn of University Ctrs on Disabilities - 00000856</t>
  </si>
  <si>
    <t>Assn State Territorial Health Officials - 00003101</t>
  </si>
  <si>
    <t>Associated Medical Services Inc. - 00000037</t>
  </si>
  <si>
    <t>Association of American Medical Colleges - 00000544</t>
  </si>
  <si>
    <t>Asthma and Allergy Foundation of America - 00000967</t>
  </si>
  <si>
    <t>Astra-Zeneca - 00000043</t>
  </si>
  <si>
    <t>A-T Children's Project - 00000202</t>
  </si>
  <si>
    <t>ATA Engineering, Inc. - 00003634</t>
  </si>
  <si>
    <t>Atlantic Center for the Environment QLF - 00000653</t>
  </si>
  <si>
    <t>Auburn University - 00002633</t>
  </si>
  <si>
    <t>Audubon Society of New Hampshire - 00000322</t>
  </si>
  <si>
    <t>Audubon Vermont - 00000193</t>
  </si>
  <si>
    <t>Autumnharp - 00003579</t>
  </si>
  <si>
    <t>Aventis Pharmaceuticals - 00000276</t>
  </si>
  <si>
    <t>Axio Research Corp. - 00000163</t>
  </si>
  <si>
    <t>Aytu BioScience, Inc. - 00003223</t>
  </si>
  <si>
    <t>Bannon Engineering - 00000760</t>
  </si>
  <si>
    <t>Barrett Foundation - 00000323</t>
  </si>
  <si>
    <t>Baxter Healthcare Corporation - 00000046</t>
  </si>
  <si>
    <t>Bayer Biological Products - 00000137</t>
  </si>
  <si>
    <t>Bayer HealthCare AG / Bayer Schering - 00000995</t>
  </si>
  <si>
    <t>Baylor College of Medicine - 00000681</t>
  </si>
  <si>
    <t>BDE Sheldon Woods Lazar Solar, LLD - 00003596</t>
  </si>
  <si>
    <t>BDP Realty, LLC - 00000635</t>
  </si>
  <si>
    <t>Beaver Wood Energy Pownal LLC - 00002737</t>
  </si>
  <si>
    <t>Beckman Research Institute of the City - 00000836</t>
  </si>
  <si>
    <t>Bernard Osher Foundation - 00000423</t>
  </si>
  <si>
    <t>Bernstein Litowitz Berger &amp; Grossman LLP - 00000458</t>
  </si>
  <si>
    <t>Beth Israel Deaconess Medical Center - 00000926</t>
  </si>
  <si>
    <t>Bill and Melinda Gates Foundation - 00002751</t>
  </si>
  <si>
    <t>Binney and Smith Inc. - 00000012</t>
  </si>
  <si>
    <t>Biodiversity International - 00003350</t>
  </si>
  <si>
    <t>Biogen, Inc. - 00003750</t>
  </si>
  <si>
    <t>BioMosaics Inc. - 00003022</t>
  </si>
  <si>
    <t>Biosearch Technologies Inc. - 00000109</t>
  </si>
  <si>
    <t>Biosense Webster Inc. - 00000068</t>
  </si>
  <si>
    <t>Bio-Tek Instruments - 00000196</t>
  </si>
  <si>
    <t>BioXell S.p.A. - 00000460</t>
  </si>
  <si>
    <t>Bi-State Primary Care Association - 00000602</t>
  </si>
  <si>
    <t>BlackRock Construction - 00003261</t>
  </si>
  <si>
    <t>BLAZE Design, Inc. - 00000824</t>
  </si>
  <si>
    <t>Blue Moon Fund - 00000566</t>
  </si>
  <si>
    <t>Blue Spruce Farm Inc. - 00000324</t>
  </si>
  <si>
    <t>Boehringer Ingleheim Canada Ltd. - 00002732</t>
  </si>
  <si>
    <t>Borderline Personality Disorder Res Fdtn - 00000500</t>
  </si>
  <si>
    <t>Boston Children's Hospital - 00000325</t>
  </si>
  <si>
    <t>Boston College - 00003671</t>
  </si>
  <si>
    <t>Boston University - 00000107</t>
  </si>
  <si>
    <t>Bourdeaus and Bushey, Inc. - 00000644</t>
  </si>
  <si>
    <t>Breast Cancer Research Foundation - 00000100</t>
  </si>
  <si>
    <t>Brewers Association - 00003736</t>
  </si>
  <si>
    <t>Brigham and Women's Hospital - 00000969</t>
  </si>
  <si>
    <t>Bristol Laboratories - 00000087</t>
  </si>
  <si>
    <t>Bristol Myers Squibb - 00000531</t>
  </si>
  <si>
    <t>Broad Institute - 00003575</t>
  </si>
  <si>
    <t>Broadreach Planning &amp; Design - 00000873</t>
  </si>
  <si>
    <t>Brookdale Foundation Group - 00000326</t>
  </si>
  <si>
    <t>Brown University - 00000327</t>
  </si>
  <si>
    <t>Building Bright Futures - 00003037</t>
  </si>
  <si>
    <t>Bullrock Corporation - 00000114</t>
  </si>
  <si>
    <t>Bullrock Deutsche-Eco - 00003521</t>
  </si>
  <si>
    <t>Bullrock GPS, LLC - 00003377</t>
  </si>
  <si>
    <t>Burchfield Management Company, LLC - 00002893</t>
  </si>
  <si>
    <t>Burlington Co-Housing Development LLC - 00000099</t>
  </si>
  <si>
    <t>Burlington College Community Housing - 00003484</t>
  </si>
  <si>
    <t>Burlington Electric Department - 00002747</t>
  </si>
  <si>
    <t>Burlington Gem and Mineral Club - 00000142</t>
  </si>
  <si>
    <t>Burlington School District - 00000936</t>
  </si>
  <si>
    <t>Burroughs Wellcome Fund - 00000143</t>
  </si>
  <si>
    <t>Butternut Ventures LLC UVM - 00000505</t>
  </si>
  <si>
    <t>C&amp;S Wholesale Grocers - 00001829</t>
  </si>
  <si>
    <t>CA Technologies - 00003766</t>
  </si>
  <si>
    <t>Caledonia North Supervisory Union - 00000742</t>
  </si>
  <si>
    <t>California FarmLink - 00002871</t>
  </si>
  <si>
    <t>California Pacific Medical Center - 00000821</t>
  </si>
  <si>
    <t>California State University, Long Beach - 00003516</t>
  </si>
  <si>
    <t>Cambridge Development Corp. - 00003107</t>
  </si>
  <si>
    <t>Cambridge Environmental, Inc. - 00000645</t>
  </si>
  <si>
    <t>Camille and Henry Dreyfus Foundation - 00000093</t>
  </si>
  <si>
    <t>Camp Dudley, YMCA - 00000945</t>
  </si>
  <si>
    <t>Campbell Foundation - 00002593</t>
  </si>
  <si>
    <t>Campus Kitchens Project, The - 00000811</t>
  </si>
  <si>
    <t>Canaday Family Charitable Trust - 00000572</t>
  </si>
  <si>
    <t>Canadian Embassy - 00000288</t>
  </si>
  <si>
    <t>Canadian Memorial Chiropractic College - 00000752</t>
  </si>
  <si>
    <t>Cancer &amp; Leukemia Group B Foundation - 00000053</t>
  </si>
  <si>
    <t>Cancer Research &amp; Prevention Foundation - 00000328</t>
  </si>
  <si>
    <t>Cancer Research Center of Hawaii - 00000588</t>
  </si>
  <si>
    <t>Carnegie Mellon University - 00000952</t>
  </si>
  <si>
    <t>Cary Institute - 00002785</t>
  </si>
  <si>
    <t>Case Western Reserve University - 00000165</t>
  </si>
  <si>
    <t>Casella Construction, Inc. - 00002883</t>
  </si>
  <si>
    <t>Casella Waste Systems - 00003788</t>
  </si>
  <si>
    <t>Castanea Foundation, Inc. - 00003215</t>
  </si>
  <si>
    <t>Catamount/Howard LLC - 00000267</t>
  </si>
  <si>
    <t>Catamount/Youkel, LLC - 00003058</t>
  </si>
  <si>
    <t>Cathedral Square Corporation - 00003235</t>
  </si>
  <si>
    <t>Catholic Healthcare West - 00000604</t>
  </si>
  <si>
    <t>Cave Conservancy Foundation - 00000152</t>
  </si>
  <si>
    <t>Cedars Sinai Medical Center - 00000329</t>
  </si>
  <si>
    <t>Celdara Medical, LLC - 00003373</t>
  </si>
  <si>
    <t>Celera Diagnostics LLC - 00000032</t>
  </si>
  <si>
    <t>Celgene Corporation - 00000104</t>
  </si>
  <si>
    <t>Centeon - 00000004</t>
  </si>
  <si>
    <t>Center for Agricultural Economy - 00003622</t>
  </si>
  <si>
    <t>Center for Democracy &amp; Citizenship - 00000506</t>
  </si>
  <si>
    <t>Center for Health and Learning - 00000855</t>
  </si>
  <si>
    <t>Center for Lake Champlain Watershed Res - 00003289</t>
  </si>
  <si>
    <t>Center for Vulvovaginal Disorders - 00003697</t>
  </si>
  <si>
    <t>Centerplan Development Company LLC - 00002757</t>
  </si>
  <si>
    <t>Central Vermont Community Land Trust - 00003283</t>
  </si>
  <si>
    <t>Central Vermont Public Service - 00000954</t>
  </si>
  <si>
    <t>Central VT Community Action Council Inc - 00000305</t>
  </si>
  <si>
    <t>CERES Foundation - 00002937</t>
  </si>
  <si>
    <t>Champlain College - 00000818</t>
  </si>
  <si>
    <t>Champlain Consulting Engineers - 00000617</t>
  </si>
  <si>
    <t>Champlain Housing Trust - 00000718</t>
  </si>
  <si>
    <t>Champlain Valley CVOEO - 00003270</t>
  </si>
  <si>
    <t>Champlain Water District - S Burl - 00000699</t>
  </si>
  <si>
    <t>Charles H. Hood Foundation - 00003531</t>
  </si>
  <si>
    <t>Charles Hayden Foundation - 00000774</t>
  </si>
  <si>
    <t>CHDI Foundation, Inc - 00002969</t>
  </si>
  <si>
    <t>Child and Adolescent Psychology Training - 00000154</t>
  </si>
  <si>
    <t>Children's Hospital of Philadelphia - 00002702</t>
  </si>
  <si>
    <t>Children's Leukemia Research Association - 00000097</t>
  </si>
  <si>
    <t>Children's Miracle Network - 00000145</t>
  </si>
  <si>
    <t>Chittenden Community Television CCTV - 00000461</t>
  </si>
  <si>
    <t>Chittenden County Regional Planning - 00000733</t>
  </si>
  <si>
    <t>Chittenden Cty Maple Sugar Makers Assoc - 00000598</t>
  </si>
  <si>
    <t>Chittenden Solid Waste District - 00000946</t>
  </si>
  <si>
    <t>Chromavision Medical Systems Inc. - 00000067</t>
  </si>
  <si>
    <t>CIAT International Center Tropical Ag - 00002793</t>
  </si>
  <si>
    <t>Cincinnati Childrens Hospital Med Center - 00000911</t>
  </si>
  <si>
    <t>CIRCA, Inc. - 00002771</t>
  </si>
  <si>
    <t>City Market, Onion River Co-op - 00003301</t>
  </si>
  <si>
    <t>City of Burlington,Vermont - 00000155</t>
  </si>
  <si>
    <t>City of Montpelier, Vermont - 00000959</t>
  </si>
  <si>
    <t>City of Newport, Vermont - 00003238</t>
  </si>
  <si>
    <t>City of South Burlington, Vermont - 00000620</t>
  </si>
  <si>
    <t>Civil Engineering Associates Inc. - 00000118</t>
  </si>
  <si>
    <t>Clark University - 00000885</t>
  </si>
  <si>
    <t>Clemson University - 00000235</t>
  </si>
  <si>
    <t>Cleveland Clinic Foundation - 00000499</t>
  </si>
  <si>
    <t>Clinical Research Management, Inc. - 00000611</t>
  </si>
  <si>
    <t>Cochrane Neonatal - 00003759</t>
  </si>
  <si>
    <t>Coler &amp; Colantonio, Inc. - 00002907</t>
  </si>
  <si>
    <t>Colorado School of Mines - 00000964</t>
  </si>
  <si>
    <t>Colorado State University - 00000265</t>
  </si>
  <si>
    <t>Columbia University - 00000177</t>
  </si>
  <si>
    <t>Common Ground Center - 00000847</t>
  </si>
  <si>
    <t>Commonwealth Fund - 00000240</t>
  </si>
  <si>
    <t>Complexa - 00003292</t>
  </si>
  <si>
    <t>Connecticut Ag Experiment Station - 2865</t>
  </si>
  <si>
    <t>Connecticut Council on Soil and Water - 00003308</t>
  </si>
  <si>
    <t>Conservation and Research Foundation - 00003091</t>
  </si>
  <si>
    <t>Conservation Fund - 00000507</t>
  </si>
  <si>
    <t>Conservation International - 00000641</t>
  </si>
  <si>
    <t>Conservation, Food and Health Foundation - 00000593</t>
  </si>
  <si>
    <t>Coop Inst Limnology Ecosystems Research - 00000331</t>
  </si>
  <si>
    <t>Cooperative Development Institute - 00000675</t>
  </si>
  <si>
    <t>CoreMap, Inc. - 00003798</t>
  </si>
  <si>
    <t>Cornelius King Charitable Trust - 00000728</t>
  </si>
  <si>
    <t>Cornell University - 00000347</t>
  </si>
  <si>
    <t>Cornerstone Renewables LLC - 00003052</t>
  </si>
  <si>
    <t>Council for Agric Science &amp; Tech - 00000339</t>
  </si>
  <si>
    <t>Council for Aid to Education - 00000766</t>
  </si>
  <si>
    <t>Council on Social Work Education - 00000340</t>
  </si>
  <si>
    <t>Courtland Construction Corporation - 00003606</t>
  </si>
  <si>
    <t>Craighead Foundation - 00002983</t>
  </si>
  <si>
    <t>Crohn's &amp; Colitis Foundation of America - 00000075</t>
  </si>
  <si>
    <t>CropLife Foundation - 00003203</t>
  </si>
  <si>
    <t>CROPP Cooperative / Organic Valley - 00000839</t>
  </si>
  <si>
    <t>Cross Consulting Engineers, P.C. - 00002766</t>
  </si>
  <si>
    <t>Cross Vermont Trail Association - 00000690</t>
  </si>
  <si>
    <t>Cryo Cath Technologies Inc. - 00000039</t>
  </si>
  <si>
    <t>CSL Behring - 00002986</t>
  </si>
  <si>
    <t>CUNY Advanced Science Research Center - 00003559</t>
  </si>
  <si>
    <t>CV Therapeutics Inc - 00000231</t>
  </si>
  <si>
    <t>CVS Charitable Trust Inc. - 00000462</t>
  </si>
  <si>
    <t>Cystic Fibrosis Fdtn Therapeutics, Inc - 00000607</t>
  </si>
  <si>
    <t>Cystic Fibrosis Foundation - 00000069</t>
  </si>
  <si>
    <t>Cytokinetics Inc. - 00000508</t>
  </si>
  <si>
    <t>DAI Global, LLC - 00003702</t>
  </si>
  <si>
    <t>Dairy Australia - 00000800</t>
  </si>
  <si>
    <t>Dairy Center Enterprises - 00000812</t>
  </si>
  <si>
    <t>Dairy Management, Inc. - 00000751</t>
  </si>
  <si>
    <t>Dairy Research Institute - 00000955</t>
  </si>
  <si>
    <t>Damon Runyon Cancer Research Foundation - 00000528</t>
  </si>
  <si>
    <t>Dana Farber Cancer Institute - 00000810</t>
  </si>
  <si>
    <t>Dartmouth College - 00000243</t>
  </si>
  <si>
    <t>Dartmouth-Hitchcock Medical Center - 00003304</t>
  </si>
  <si>
    <t>David Bohnett Foundation - 00000582</t>
  </si>
  <si>
    <t>David Evans and Associates Inc. - 00000348</t>
  </si>
  <si>
    <t>David G. White &amp; Associates Inc. - 00000040</t>
  </si>
  <si>
    <t>Davis Conservation Foundation - 00000076</t>
  </si>
  <si>
    <t>Davis Educational Foundation - 00000341</t>
  </si>
  <si>
    <t>Delmarva Foundation for Medical Care - 00000117</t>
  </si>
  <si>
    <t>DentaQuest Foundation - 00003556</t>
  </si>
  <si>
    <t>Denver Zoological Foundation, Inc. - 0002845</t>
  </si>
  <si>
    <t>Department for International Development - 00002744</t>
  </si>
  <si>
    <t>DePuy Spine, Inc - 00000871</t>
  </si>
  <si>
    <t>DEW Route 2A Investments, LLC c/o DEW Co - 00000892</t>
  </si>
  <si>
    <t>DeWolfe Engineering Associates, Inc. - 00003313</t>
  </si>
  <si>
    <t>Diabetes Action Research and Education - 00000846</t>
  </si>
  <si>
    <t>diaDexus - 00002961</t>
  </si>
  <si>
    <t>Diagnostica Stago, S.A.S. - 00003775</t>
  </si>
  <si>
    <t>Diamond Shamrock Corporation - 00000456</t>
  </si>
  <si>
    <t>Doris Duke Charitable Foundation - 00000350</t>
  </si>
  <si>
    <t>Douglas and Vivian Spates - 00000556</t>
  </si>
  <si>
    <t>Douglas Hospital of Montreal - 00000464</t>
  </si>
  <si>
    <t>Drexel University - 00000349</t>
  </si>
  <si>
    <t>Dubois and King - 00000937</t>
  </si>
  <si>
    <t>Dufresne &amp; Associates PC - 00000175</t>
  </si>
  <si>
    <t>Dufresne-Henry Inc - 00000498</t>
  </si>
  <si>
    <t>Duke University - 00000159</t>
  </si>
  <si>
    <t>Dupont (EI Denemours) and Company - 00000158</t>
  </si>
  <si>
    <t>Dupont Photomasks Inc. - 00000269</t>
  </si>
  <si>
    <t>Dynamics Research Corporation - 00000351</t>
  </si>
  <si>
    <t>E G &amp; G Mound Applied Technologies - 00000352</t>
  </si>
  <si>
    <t>E.A.S.Y LLC - 00002956</t>
  </si>
  <si>
    <t>E.P. Limited - 00000614</t>
  </si>
  <si>
    <t>Earth Economics - 00000804</t>
  </si>
  <si>
    <t>Earth Inc. - 00000790</t>
  </si>
  <si>
    <t>Earthwatch Institute - United States - 00000890</t>
  </si>
  <si>
    <t>Eastern Assn for the Surgery of Trauma - 00000579</t>
  </si>
  <si>
    <t>Eastern Cooperative Oncology Group - 00000184</t>
  </si>
  <si>
    <t>Eastern Region Soybean Board - 00003445</t>
  </si>
  <si>
    <t>Eastman Kodak Company - 00000195</t>
  </si>
  <si>
    <t>Eating Well Inc. - 00000176</t>
  </si>
  <si>
    <t>EBERE LLC - 00003045</t>
  </si>
  <si>
    <t>EBI Consulting - 00000719</t>
  </si>
  <si>
    <t>ECHO Lake Aquarium and Science Center - 00002724</t>
  </si>
  <si>
    <t>EDCO Collaborative - 00003517</t>
  </si>
  <si>
    <t>Education Development Center, Inc. - 00000619</t>
  </si>
  <si>
    <t>Egyptian Cultural &amp; Educ Bureau - 00000055</t>
  </si>
  <si>
    <t>EIV Technical Services - 00003483</t>
  </si>
  <si>
    <t>Eli Lilly and Company - 00000618</t>
  </si>
  <si>
    <t>Embassy of France - Science &amp; Technology - 00003230</t>
  </si>
  <si>
    <t>EMD Serono R&amp;D Institute, Inc. - 00003730</t>
  </si>
  <si>
    <t>Emergent Product Development UK Ltd - 00000762</t>
  </si>
  <si>
    <t>EMMES Corporation - 00000565</t>
  </si>
  <si>
    <t>Emory University - 00000872</t>
  </si>
  <si>
    <t>Encore Redevelopment - 00003014</t>
  </si>
  <si>
    <t>Endless Energy Corporation - 00000584</t>
  </si>
  <si>
    <t>Endocrine Fellows Foundation - 00000178</t>
  </si>
  <si>
    <t>Engineered Solutions, LLC - 00000678</t>
  </si>
  <si>
    <t>Engineering &amp; Environment, Inc. - 00000734</t>
  </si>
  <si>
    <t>Engineering Ventures, LLC - 00000704</t>
  </si>
  <si>
    <t>Environ Internation Corp - 00002629</t>
  </si>
  <si>
    <t>Environmental Defense - 00000497</t>
  </si>
  <si>
    <t>Environmental InSite Inc. - 00000509</t>
  </si>
  <si>
    <t>Episcopal Church in Vermont - 00003633</t>
  </si>
  <si>
    <t>Equinox Terrace Inc. - 00000353</t>
  </si>
  <si>
    <t>ERWR Development I LLC - 00003013</t>
  </si>
  <si>
    <t>ESPC - 00000248</t>
  </si>
  <si>
    <t>Essex Alliance Church - 00002730</t>
  </si>
  <si>
    <t>European Commission / European Union - 00000354</t>
  </si>
  <si>
    <t>Express Personnel Services - 00000355</t>
  </si>
  <si>
    <t>eXtension - 00000769</t>
  </si>
  <si>
    <t>Exxonmobil Chemical Company - 00003696</t>
  </si>
  <si>
    <t>ExxonMobil Foundation - 00000628</t>
  </si>
  <si>
    <t>Fasstech Inc. - 00000337</t>
  </si>
  <si>
    <t>Fibrolamellar Cancer Foundation - 00003522</t>
  </si>
  <si>
    <t>Fieldstone Foundation - 00000596</t>
  </si>
  <si>
    <t>Flight Attendant Medical Research - 00000802</t>
  </si>
  <si>
    <t>Florida State University - 00002962</t>
  </si>
  <si>
    <t>Fluke Biomedical - 00000648</t>
  </si>
  <si>
    <t>Fndn Advancement of Mesoamerican Study - 00000062</t>
  </si>
  <si>
    <t>Forcier Aldrich &amp; Associates, Inc - 00000700</t>
  </si>
  <si>
    <t>Ford Foundation - 00000338</t>
  </si>
  <si>
    <t>Ford Motor Company - 00003612</t>
  </si>
  <si>
    <t>Forrest and Frances Lattner Foundation - 00002892</t>
  </si>
  <si>
    <t>Foundation for Children - 00003396</t>
  </si>
  <si>
    <t>Francis Family Foundation - 00003057</t>
  </si>
  <si>
    <t>Fred Hutchinson Cancer Center - 00000189</t>
  </si>
  <si>
    <t>Freeman Foundation - 00000148</t>
  </si>
  <si>
    <t>Friends of Burlington Gardens - 00000559</t>
  </si>
  <si>
    <t>Friends of Haystack, Inc. - 00003591</t>
  </si>
  <si>
    <t>Frontier Science Technology Rsrch Fndn - 00000654</t>
  </si>
  <si>
    <t>Galderma Laboratories, L.P. - 00003586</t>
  </si>
  <si>
    <t>GameTheory Inc. - 00003428</t>
  </si>
  <si>
    <t>GBS CIDP Foundation International - 00003003</t>
  </si>
  <si>
    <t>Geisinger Clinic - 00003461</t>
  </si>
  <si>
    <t>Genentech Inc - 00000186</t>
  </si>
  <si>
    <t>General Dynamics Corporation - 00000025</t>
  </si>
  <si>
    <t>General Electric Company - 00000036</t>
  </si>
  <si>
    <t>Genetics Systems Laboratory LP - 00000791</t>
  </si>
  <si>
    <t>Genzyme Corporation - 00000932</t>
  </si>
  <si>
    <t>George H. Walker Milk Research Fund - 00000837</t>
  </si>
  <si>
    <t>George Washington University - 00000194</t>
  </si>
  <si>
    <t>Georgetown University - 00000510</t>
  </si>
  <si>
    <t>Georgia Southern University - 00002634</t>
  </si>
  <si>
    <t>Georgia State University - 00003742</t>
  </si>
  <si>
    <t>Getty Foundation - 00000801</t>
  </si>
  <si>
    <t>Gibney Family Foundation - 00000417</t>
  </si>
  <si>
    <t>Gifford Medical Center - 00003288</t>
  </si>
  <si>
    <t>Gilead Sciences, Inc - 00002595</t>
  </si>
  <si>
    <t>Gill Foundation - 00000056</t>
  </si>
  <si>
    <t>Gilman Housing Trust, Inc - 00000880</t>
  </si>
  <si>
    <t>Gizmo Realty Holdings 1, LLC - 00000622</t>
  </si>
  <si>
    <t>GlaxoSmithKline - 00000834</t>
  </si>
  <si>
    <t>Golden Gate National Parks Conservancy - 00000712</t>
  </si>
  <si>
    <t>Golder Associates, Inc. - 00000842</t>
  </si>
  <si>
    <t>Goodrich Corporation - 00000185</t>
  </si>
  <si>
    <t>Goodwill Industries Northern New England - 00003081</t>
  </si>
  <si>
    <t>Gordon and Betty Moore Foundation - 00001795</t>
  </si>
  <si>
    <t>Graham Foundation - 00000799</t>
  </si>
  <si>
    <t>Graymont - 00000664</t>
  </si>
  <si>
    <t>Great Lakes Fishery Commission - 00000356</t>
  </si>
  <si>
    <t>Greater Burlington Industrial Corp GBIC - 00000761</t>
  </si>
  <si>
    <t>Greater Portland Council of Goverments - 00003033</t>
  </si>
  <si>
    <t>Green International Affiliates, Inc. - 00003501</t>
  </si>
  <si>
    <t>Green Lantern Capital - 00003104</t>
  </si>
  <si>
    <t>Green Mountain Antibodies - 00003537</t>
  </si>
  <si>
    <t>Green Mountain Club - 00000861</t>
  </si>
  <si>
    <t>Green Mountain Coffee Roasters Inc. - 00000496</t>
  </si>
  <si>
    <t>Green Mountain Electric Supply - 00002963</t>
  </si>
  <si>
    <t>Green Mountain Engineering - 00000881</t>
  </si>
  <si>
    <t>Green Mountain Inst Environmental Democ - 00000357</t>
  </si>
  <si>
    <t>Green Mountain Power Corporation - 00000038</t>
  </si>
  <si>
    <t>Green Works VT Nursery &amp; Landscape Assoc - 00003160</t>
  </si>
  <si>
    <t>groSolar - 00003282</t>
  </si>
  <si>
    <t>Group Health Research Institute - 00000928</t>
  </si>
  <si>
    <t>Guangdong Jinming Machinery Co, Ltd - 00003290</t>
  </si>
  <si>
    <t>Guild Associates, Inc - 00002794</t>
  </si>
  <si>
    <t>Guite, J. Michel - 00000803</t>
  </si>
  <si>
    <t>Gustavus &amp; Louise Pfeiffer Research Fdtn - 00000716</t>
  </si>
  <si>
    <t>H.W. Ventures, LLC - 00000796</t>
  </si>
  <si>
    <t>Haematologic Technologies Inc. - 00000359</t>
  </si>
  <si>
    <t>Harold S Geneen Charitable Trust - 00003771</t>
  </si>
  <si>
    <t>Harrington Engineering,Inc - 00002632</t>
  </si>
  <si>
    <t>Harris and Frances Block Foundation - 00000971</t>
  </si>
  <si>
    <t>Harrison Sand, Inc. - 00000783</t>
  </si>
  <si>
    <t>Hartland Group - 00000601</t>
  </si>
  <si>
    <t>Harwood Union High School - 00003143</t>
  </si>
  <si>
    <t>Health Effects Institute - 00000879</t>
  </si>
  <si>
    <t>Healthy Design Ltd. Co. - 00003782</t>
  </si>
  <si>
    <t>Hearing Health Foundation - 00002921</t>
  </si>
  <si>
    <t>HEI Hospitality Fund Holdings, II, LP - 00003362</t>
  </si>
  <si>
    <t>Heifer International - 00000360</t>
  </si>
  <si>
    <t>Heindel &amp; Noyes - 00000253</t>
  </si>
  <si>
    <t>Hemostasis Thrombosis Research Society - 00000825</t>
  </si>
  <si>
    <t>Henry M. Jackson Foundation - 00000236</t>
  </si>
  <si>
    <t>Herb Society of America - 00003508</t>
  </si>
  <si>
    <t>Hewlett-Packard - 00000126</t>
  </si>
  <si>
    <t>High Pond Woodworking - 00000466</t>
  </si>
  <si>
    <t>Hoffmann-La Roche Inc. - 00000197</t>
  </si>
  <si>
    <t>Holistic Management International - 00000918</t>
  </si>
  <si>
    <t>Horticultural Research Institute - 00000472</t>
  </si>
  <si>
    <t>Hospital for Sick Children/SickKids Fdtn - 00000941</t>
  </si>
  <si>
    <t>Housing Vermont - 00000851</t>
  </si>
  <si>
    <t>Howard Hughes Medical Institute - 00000077</t>
  </si>
  <si>
    <t>Hoyle Tanner &amp; Associates Inc - 00000794</t>
  </si>
  <si>
    <t>Hubbard Brook Research Foundation - 00000546</t>
  </si>
  <si>
    <t>Human Biomed Inc - 00003723</t>
  </si>
  <si>
    <t>Human Frontier Science Program - 00000170</t>
  </si>
  <si>
    <t>Hunger Mountain Children's Center - 00003275</t>
  </si>
  <si>
    <t>Hydra Biosciences Inc. - 00000200</t>
  </si>
  <si>
    <t>Iacocca Family Foundation - 00000793</t>
  </si>
  <si>
    <t>IBM Corporation - 00000282</t>
  </si>
  <si>
    <t>ICARDA - 00000626</t>
  </si>
  <si>
    <t>Iconic Therapeutics, Inc. - 00002770</t>
  </si>
  <si>
    <t>Immune Response Corporation - 00000098</t>
  </si>
  <si>
    <t>Immunome, Inc. - 00003486</t>
  </si>
  <si>
    <t>IMPAQ International, LLC. - 00003515</t>
  </si>
  <si>
    <t>Indiana Hemophilia &amp; Thrombosis Center - 00002948</t>
  </si>
  <si>
    <t>Indiana University - 00000630</t>
  </si>
  <si>
    <t>Industrial Measurement Systems Inc. - 00003011</t>
  </si>
  <si>
    <t>Industrial Minerals Association - 00000050</t>
  </si>
  <si>
    <t>Infill Capital Partners, LLC - 00000708</t>
  </si>
  <si>
    <t>Inflexxion, Inc. - 00003370</t>
  </si>
  <si>
    <t>InjecTx - 00000201</t>
  </si>
  <si>
    <t>Institute for Ecosystem Studies - 00000386</t>
  </si>
  <si>
    <t>Institute for Healthcare Improvement - 00000049</t>
  </si>
  <si>
    <t>Institute Neurodegenerative Disorders - 00000740</t>
  </si>
  <si>
    <t>Institute of International Education - 00000171</t>
  </si>
  <si>
    <t>Integrated Therapeutics Group Inc. - 00000035</t>
  </si>
  <si>
    <t>International Society of Arboriculture - 00000015</t>
  </si>
  <si>
    <t>Interntnl Inst for Restorative Practices - 00000512</t>
  </si>
  <si>
    <t>Interntnl Society for Study Lumbar Spine - 00000280</t>
  </si>
  <si>
    <t>Intervale Center - 00000724</t>
  </si>
  <si>
    <t>Intervale Compost Products - 00000808</t>
  </si>
  <si>
    <t>Intrexon Corporation - 00000727</t>
  </si>
  <si>
    <t>Iowa State University - 00000661</t>
  </si>
  <si>
    <t>IPM Laboratories, Inc. - 00000643</t>
  </si>
  <si>
    <t>Ipsen Biopharmaceuticals, Inc. - 00003530</t>
  </si>
  <si>
    <t>Iris - 00000123</t>
  </si>
  <si>
    <t>Ironwood Pharmaceuticals, Inc. - 00003221</t>
  </si>
  <si>
    <t>Ishan Gala Foundation - 00000940</t>
  </si>
  <si>
    <t>ITT Industries Inc. - 00000388</t>
  </si>
  <si>
    <t>J H Stuart Associates - 00000757</t>
  </si>
  <si>
    <t>J. Hutchins, Inc. - 00003543</t>
  </si>
  <si>
    <t>J.A. McDonald Inc. - 00000245</t>
  </si>
  <si>
    <t>Jackson State University - 00003032</t>
  </si>
  <si>
    <t>Jacob and Valeria Langeloth Foundation - 00000393</t>
  </si>
  <si>
    <t>James Paquette (Pete) - 00000859</t>
  </si>
  <si>
    <t>James T. Bowse Community Health Trust - 00000735</t>
  </si>
  <si>
    <t>Janssen Pharmaceuticals - 00000203</t>
  </si>
  <si>
    <t>Janssen Research &amp; Development, LLC - 00003326</t>
  </si>
  <si>
    <t>Japan Foundation - 00000469</t>
  </si>
  <si>
    <t>Jay Peak - 00002700</t>
  </si>
  <si>
    <t>Jericho Underhill Park District - 00000495</t>
  </si>
  <si>
    <t>JMAR Technologies Inc. - 00000281</t>
  </si>
  <si>
    <t>John D and Catherine T MacArthur Fdtn - 00000395</t>
  </si>
  <si>
    <t>John Merck Fund - 00000401</t>
  </si>
  <si>
    <t>John Snow Inc - 00002990</t>
  </si>
  <si>
    <t>Johns Hopkins University - 00000204</t>
  </si>
  <si>
    <t>Johnson &amp; Johnson - 00000116</t>
  </si>
  <si>
    <t>Jon C &amp; Katherine L Harvey Foundation - 00000465</t>
  </si>
  <si>
    <t>Jonas Center Nursing Veterans Healthcare - 00003200</t>
  </si>
  <si>
    <t>Josiah Macy Jr Foundation - 00003034</t>
  </si>
  <si>
    <t>Journal of Bone and Joint Surgery - 00003395</t>
  </si>
  <si>
    <t>Jules Stein Eye Institute - 00000205</t>
  </si>
  <si>
    <t>Juvenile Diabetes Fdtn International - 00000389</t>
  </si>
  <si>
    <t>JW McConnell Family Foundation - 00000003</t>
  </si>
  <si>
    <t>Kansas State University - 00000663</t>
  </si>
  <si>
    <t>Kansas Univ Medical Center Research Inst - 00003427</t>
  </si>
  <si>
    <t>Karlson Family Foundation - 00002678</t>
  </si>
  <si>
    <t>KAS, Inc. - 00000867</t>
  </si>
  <si>
    <t>Kennedy Krieger Institute - 00003334</t>
  </si>
  <si>
    <t>Kinetic Concepts, Inc. - 00003363</t>
  </si>
  <si>
    <t>Klingenstein Third Generation Foundation - 00000702</t>
  </si>
  <si>
    <t>Krebs &amp; Lansing Consulting Engineers - 00000390</t>
  </si>
  <si>
    <t>Kresge Foundation - 00000573</t>
  </si>
  <si>
    <t>LA County Center for Healthy Births - 00000694</t>
  </si>
  <si>
    <t>Lady Davis Institute Medical Research - 00000073</t>
  </si>
  <si>
    <t>Lahey Clinic, Inc. - 00000633</t>
  </si>
  <si>
    <t>Lake Champlain Cancer Research Org - 00000249</t>
  </si>
  <si>
    <t>Lake Champlain Fish Wildlife Management - 00000916</t>
  </si>
  <si>
    <t>Lake Champlain Maritime Museum - 00003316</t>
  </si>
  <si>
    <t>Lake Champlain Research Consortium - 00000078</t>
  </si>
  <si>
    <t>Lake Rescue Association - 00002763</t>
  </si>
  <si>
    <t>Lamoille County Justice Project - 00000962</t>
  </si>
  <si>
    <t>Lamoille County Planning Commission - 00003403</t>
  </si>
  <si>
    <t>Lamoille North Supervisory Union - 00000374</t>
  </si>
  <si>
    <t>Lamoille South Supervisory Union - 00000642</t>
  </si>
  <si>
    <t>Lamoureux &amp; Dickinson Consulting - 00000717</t>
  </si>
  <si>
    <t>Land For Good - 00002890</t>
  </si>
  <si>
    <t>Landworks - 00000392</t>
  </si>
  <si>
    <t>Laraway Youth &amp; Family Services - 00003594</t>
  </si>
  <si>
    <t>Larkin Realty - 00003525</t>
  </si>
  <si>
    <t>Lawrence Smith - 00000042</t>
  </si>
  <si>
    <t>Leach Engineering Consultants, PA - 00000850</t>
  </si>
  <si>
    <t>Leahy Orchards, Inc - 00003356</t>
  </si>
  <si>
    <t>Learning Point Associates - 00002649</t>
  </si>
  <si>
    <t>LeDucq Foundation - 00000002</t>
  </si>
  <si>
    <t>Leidos, Inc. - 00003776</t>
  </si>
  <si>
    <t>LEO Pharma Inc. - 00003499</t>
  </si>
  <si>
    <t>Leonardo Technologies, Inc. - 00000935</t>
  </si>
  <si>
    <t>Lesch Nyhan Syndrome Childrens Rsrch Fdn - 00000054</t>
  </si>
  <si>
    <t>Leukemia and Lymphoma Society - 00000028</t>
  </si>
  <si>
    <t>Ligand Pharmaceuticals Inc. - 00000121</t>
  </si>
  <si>
    <t>Lillie's Friends Foundation - 00000933</t>
  </si>
  <si>
    <t>Lilly Research Laboratories - 00000258</t>
  </si>
  <si>
    <t>Limerick Road Solar, LLC - 00002968</t>
  </si>
  <si>
    <t>Lincoln Community School - 00003648</t>
  </si>
  <si>
    <t>Lincoln University of New Zealand - 00000394</t>
  </si>
  <si>
    <t>Lintilhac Foundation - 00000207</t>
  </si>
  <si>
    <t>Llewellyn Howley &amp; Associates Inc - 00000048</t>
  </si>
  <si>
    <t>Lockheed Martin Corporation - 00002853</t>
  </si>
  <si>
    <t>Loeb Classical Library Foundation - 00002875</t>
  </si>
  <si>
    <t>Los Alamos National Laboratory - 00000552</t>
  </si>
  <si>
    <t>Louis Berger Associates - 00000504</t>
  </si>
  <si>
    <t>Louisiana State University - 00000597</t>
  </si>
  <si>
    <t>Lovelace Respiratory Research Institute - 00000058</t>
  </si>
  <si>
    <t>Loyola University Chicago - 00000279</t>
  </si>
  <si>
    <t>Loyola University New Orleans - 00000924</t>
  </si>
  <si>
    <t>Luc Hoffmann Institute - 00003285</t>
  </si>
  <si>
    <t>Lucille P Markey Charitable Trust - 00000473</t>
  </si>
  <si>
    <t>Lupus Research Institute - 00003141</t>
  </si>
  <si>
    <t>Lyndon State College - 00000746</t>
  </si>
  <si>
    <t>Maine Campus Compact - 00003431</t>
  </si>
  <si>
    <t>Maine Community College System, KVCC - 00003065</t>
  </si>
  <si>
    <t>Maine Department of Inland Fisheries - 00003284</t>
  </si>
  <si>
    <t>Maine Department of Transportation - 00000770</t>
  </si>
  <si>
    <t>Maine Medical Center - 00000966</t>
  </si>
  <si>
    <t>Maine Quality Counts - 00003792</t>
  </si>
  <si>
    <t>Manley, James and Lorraine - 00003293</t>
  </si>
  <si>
    <t>Manomet, Inc. - 00000547</t>
  </si>
  <si>
    <t>Mansfield Heliflight, Inc. - 00003534</t>
  </si>
  <si>
    <t>MAP Pharmaceuticals, Inc. - 00000754</t>
  </si>
  <si>
    <t>Maple Street School - 00000262</t>
  </si>
  <si>
    <t>Marathon Health, Inc. - 00000732</t>
  </si>
  <si>
    <t>Marble Island Investments - 00000146</t>
  </si>
  <si>
    <t>March of Dimes - 00000010</t>
  </si>
  <si>
    <t>Marco Hi-Tech JV, Ltd - 00000767</t>
  </si>
  <si>
    <t>Margolis Healy &amp; Associates, LLC - 00003152</t>
  </si>
  <si>
    <t>Marine Biological Laboratory - 00000397</t>
  </si>
  <si>
    <t>Marine Conservation Biology Institute - 00000927</t>
  </si>
  <si>
    <t>Mark Funari - 00000553</t>
  </si>
  <si>
    <t>Marsha Rivkin Ctr Ovarian Cancer Rsrch - 00003018</t>
  </si>
  <si>
    <t>Mary Imogene Bassett Hospital - 00000882</t>
  </si>
  <si>
    <t>Mary Kay Foundation - 00000501</t>
  </si>
  <si>
    <t>Masimo Corporation - 00002758</t>
  </si>
  <si>
    <t>Mass Dept of Agricultural Resources - 00000919</t>
  </si>
  <si>
    <t>Mass Dept of Conservation and Recreation - 00002777</t>
  </si>
  <si>
    <t>Mass Green High Performance Compter Ctr - 00003620</t>
  </si>
  <si>
    <t>Mass Society for Promoting Agriculture - 00000897</t>
  </si>
  <si>
    <t>Massachusetts General Hospital - 00000210</t>
  </si>
  <si>
    <t>Massachusetts Institute of Technology - 00000605</t>
  </si>
  <si>
    <t>Mayo Clinic - 00000915</t>
  </si>
  <si>
    <t>McCain Consulting Inc. - 00000120</t>
  </si>
  <si>
    <t>MCD Public Health - 00003520</t>
  </si>
  <si>
    <t>McFarland-Johnson Inc. - 00000157</t>
  </si>
  <si>
    <t>McGill University - 00003168</t>
  </si>
  <si>
    <t>McKnight Foundation - 00003383</t>
  </si>
  <si>
    <t>McLean Hospital - 00003425</t>
  </si>
  <si>
    <t>McMasters University - 00000023</t>
  </si>
  <si>
    <t>MediaBalance, Inc - 00000615</t>
  </si>
  <si>
    <t>Medical Care Development - 00002847</t>
  </si>
  <si>
    <t>Medical College of Wisconsin - 00000894</t>
  </si>
  <si>
    <t>Medical University of Ohio - 00000513</t>
  </si>
  <si>
    <t>Medical University of South Carolina - 00002635</t>
  </si>
  <si>
    <t>Medicines for Malaria Venture - 00002899</t>
  </si>
  <si>
    <t>Medtronic Inc - 00000151</t>
  </si>
  <si>
    <t>Memorial Sloan-Kettering Cancer Center - 00000494</t>
  </si>
  <si>
    <t>Merck and Company Inc. - 00000252</t>
  </si>
  <si>
    <t>Merck KGaA - 00003455</t>
  </si>
  <si>
    <t>Mercy Corps - 00003025</t>
  </si>
  <si>
    <t>Meridian Sensors Inc. - 00000211</t>
  </si>
  <si>
    <t>Merz North America, Inc. - 00003523</t>
  </si>
  <si>
    <t>Mesothelioma Applied Research Foundation - 00000610</t>
  </si>
  <si>
    <t>Metal Hydride Technologies Inc - 00000072</t>
  </si>
  <si>
    <t>MGI Pharma Inc - 00000095</t>
  </si>
  <si>
    <t>Michigan State University - 00002729</t>
  </si>
  <si>
    <t>MicroBrightField Inc - 00002991</t>
  </si>
  <si>
    <t>MicroDesign Consulting Ltd. - 00000378</t>
  </si>
  <si>
    <t>Microsoft - 00000543</t>
  </si>
  <si>
    <t>Mid Atlantic Arts Foundation - 00003693</t>
  </si>
  <si>
    <t>Middlebury Area Land Trust - 00000257</t>
  </si>
  <si>
    <t>Middlebury College - 00000471</t>
  </si>
  <si>
    <t>Middlebury South Village LLC - 00000254</t>
  </si>
  <si>
    <t>Migraine Research Foundation - 00003126</t>
  </si>
  <si>
    <t>Millennium Pharmaceuticals, Inc. - 00003670</t>
  </si>
  <si>
    <t>Ministere Relations Internation Quebec - 00003593</t>
  </si>
  <si>
    <t>Minneapolis Medical Research Foundation - 00003268</t>
  </si>
  <si>
    <t>Minnesota Department of Transportation - 00003314</t>
  </si>
  <si>
    <t>Mississippi State University - 00000656</t>
  </si>
  <si>
    <t>Mitotherapeutix, LLC - 00003325</t>
  </si>
  <si>
    <t>MITRE Corporation - 00000826</t>
  </si>
  <si>
    <t>Monsanto Company - 00003224</t>
  </si>
  <si>
    <t>Montana State University - 00000898</t>
  </si>
  <si>
    <t>Montclair State University - 00002701</t>
  </si>
  <si>
    <t>Montefiore Medical Center - 00000722</t>
  </si>
  <si>
    <t>Montpelier Gun Club - 00002677</t>
  </si>
  <si>
    <t>Montpelier Vermont School District - 00000737</t>
  </si>
  <si>
    <t>Morris Animal Foundation - 00000080</t>
  </si>
  <si>
    <t>Morrisville Water and Light - 00000840</t>
  </si>
  <si>
    <t>Morton Arboretum - 00003797</t>
  </si>
  <si>
    <t>Mount Sinai School of Medicine - 00000212</t>
  </si>
  <si>
    <t>MSK Engineering and Design - 00000876</t>
  </si>
  <si>
    <t>Muscular Dystrophy Association - USA - 00002661</t>
  </si>
  <si>
    <t>Myocarditis Foundation - 00002884</t>
  </si>
  <si>
    <t>MyROW, Inc. - 00000909</t>
  </si>
  <si>
    <t>NanoScale Corporation - 00002762</t>
  </si>
  <si>
    <t>Nanoscale Informal Science Ed Network - 00003100</t>
  </si>
  <si>
    <t>NARSAD - 00000768</t>
  </si>
  <si>
    <t>NASBHC: National Assmbly School-Based - 00002880</t>
  </si>
  <si>
    <t>NASPGHAN - 00000033</t>
  </si>
  <si>
    <t>National 4-H Council - 00000346</t>
  </si>
  <si>
    <t>National Academy for State Health Policy - 00003258</t>
  </si>
  <si>
    <t>National Audubon Society, Inc - 00000854</t>
  </si>
  <si>
    <t>National Cancer Center - 00000112</t>
  </si>
  <si>
    <t>National Cattlemen's Beef Association - 00002867</t>
  </si>
  <si>
    <t>National Childhood Cancer Foundation - 00000079</t>
  </si>
  <si>
    <t>National Film Preservation Foundation - 00000748</t>
  </si>
  <si>
    <t>National Fish and Wildlife Foundation - 00000813</t>
  </si>
  <si>
    <t>National Geographic Society - 00000542</t>
  </si>
  <si>
    <t>National Hemophilia Foundation - 00000020</t>
  </si>
  <si>
    <t>National Jewish Health - 00002609</t>
  </si>
  <si>
    <t>National Kidney Foundation - 00000182</t>
  </si>
  <si>
    <t>National Life Insurance Co. - 00003035</t>
  </si>
  <si>
    <t>National Marrow Donor Program - 00000640</t>
  </si>
  <si>
    <t>National Multiple Sclerosis Society - 00000564</t>
  </si>
  <si>
    <t>National Network Libraries of Medicine - 00000290</t>
  </si>
  <si>
    <t>National Palliative Care Research Center - 00002616</t>
  </si>
  <si>
    <t>National Park Foundation - 00000365</t>
  </si>
  <si>
    <t>National Research Council - 00000655</t>
  </si>
  <si>
    <t>National Space Grant Foundation - 00002765</t>
  </si>
  <si>
    <t>National Wildlife Federation - 00000493</t>
  </si>
  <si>
    <t>National Writing Project Corporation - 00000103</t>
  </si>
  <si>
    <t>Native Vest Properties LLC - 00000541</t>
  </si>
  <si>
    <t>Natl 4-H Cooperative Curriculum System - 00000514</t>
  </si>
  <si>
    <t>Natl Assn for Education Young Children - 00000345</t>
  </si>
  <si>
    <t>Natl Assn State Directors Special Ed - 00000621</t>
  </si>
  <si>
    <t>Natl Assn State Universities Land Grants - 00000773</t>
  </si>
  <si>
    <t>Natl Collegiate Inventors Innovators - 00000743</t>
  </si>
  <si>
    <t>Natl Development Rsrch Institutes NDRI - 00002749</t>
  </si>
  <si>
    <t>Natl Initve Childrens Healthcare Quality - 00000372</t>
  </si>
  <si>
    <t>Nature Conservancy - 00000366</t>
  </si>
  <si>
    <t>Nazarbayev University - 00003485</t>
  </si>
  <si>
    <t>Neighborhood Funders Group - 00000792</t>
  </si>
  <si>
    <t>NEK Travel and Tourism Association - 00000956</t>
  </si>
  <si>
    <t>Nell Newman Foundation - 00003010</t>
  </si>
  <si>
    <t>Nellie Mae Education Foundation - 00002706</t>
  </si>
  <si>
    <t>New Chapter, Inc. - 00003108</t>
  </si>
  <si>
    <t>New England Dairy and Food Council - 00003060</t>
  </si>
  <si>
    <t>New England Dairy Promotion Board - 00000376</t>
  </si>
  <si>
    <t>New England Fertility Society - 00003015</t>
  </si>
  <si>
    <t>New England Floriculture, Inc - 00002854</t>
  </si>
  <si>
    <t>New England Foundation for the Arts - 00002924</t>
  </si>
  <si>
    <t>New England Greenhouse Conference - 00000470</t>
  </si>
  <si>
    <t>New England Interstate Water Pollution - 00000402</t>
  </si>
  <si>
    <t>New England Natural Resource Center - 00000993</t>
  </si>
  <si>
    <t>New England Nursery Association Inc. - 00000113</t>
  </si>
  <si>
    <t>New England Otolaryngology Society - 00000217</t>
  </si>
  <si>
    <t>New England Research Institutes, Inc. - 00003226</t>
  </si>
  <si>
    <t>New England Transportation Consortium - 00000406</t>
  </si>
  <si>
    <t>New England Waste Services of Vermont - 00000750</t>
  </si>
  <si>
    <t>New Hampshire Dept of Transportation - 00003518</t>
  </si>
  <si>
    <t>New Hampshire Plant Growers Association - 00002488</t>
  </si>
  <si>
    <t>New Jersey NJME/CFSA, Inc. - 00003354</t>
  </si>
  <si>
    <t>New Visions for Public Schools - 00000383</t>
  </si>
  <si>
    <t>New Visions Foundation - 00000219</t>
  </si>
  <si>
    <t>New York Community Trust - 00000914</t>
  </si>
  <si>
    <t>New York State Energy and Development Au - 00002876</t>
  </si>
  <si>
    <t>New York University - 00000592</t>
  </si>
  <si>
    <t>New York University School of Medicine - 00000908</t>
  </si>
  <si>
    <t>New Zealand Manipulative Physiotherapist - 00003248</t>
  </si>
  <si>
    <t>Newport Center Conservation Committee - 00003614</t>
  </si>
  <si>
    <t>Newport City Renaissance Corporation - 00003118</t>
  </si>
  <si>
    <t>NKT Therapeutics - 00003061</t>
  </si>
  <si>
    <t>NOFA-NY - 00003560</t>
  </si>
  <si>
    <t>Norris Brothers Solar Development, LLC - 00003401</t>
  </si>
  <si>
    <t>North American Maple Syrup Council - 00000271</t>
  </si>
  <si>
    <t>North Carolina State University - 00000583</t>
  </si>
  <si>
    <t>North Country Health Systems, Inc. - 00000636</t>
  </si>
  <si>
    <t>North Dakota State University Fargo - 00000492</t>
  </si>
  <si>
    <t>Northeast Center Risk Mgmnt Education - 00002748</t>
  </si>
  <si>
    <t>Northeast Extension Directors NEED - 00003273</t>
  </si>
  <si>
    <t>Northeast Group on Educational Affairs - 00003442</t>
  </si>
  <si>
    <t>Northeast Kingdom Community Action - 00000216</t>
  </si>
  <si>
    <t>Northeast Kingdom Human Services Inc. - 00000226</t>
  </si>
  <si>
    <t>Northeast Organic Farming Association VT - 00000255</t>
  </si>
  <si>
    <t>Northeastern University - 00000875</t>
  </si>
  <si>
    <t>Northern Counties Health Care, Inc. - 00000883</t>
  </si>
  <si>
    <t>Northern Forest Center - 00000570</t>
  </si>
  <si>
    <t>Northern N. E. Clinical Oncology Society - 00003510</t>
  </si>
  <si>
    <t>Northern Tier Center for Health - 00002750</t>
  </si>
  <si>
    <t>Northern Vermont AHEC - 00002856</t>
  </si>
  <si>
    <t>Northern Vermont RC&amp;D - 00000764</t>
  </si>
  <si>
    <t>Northwest Regional Planning Commission - 00000650</t>
  </si>
  <si>
    <t>Northwestern University - 00000382</t>
  </si>
  <si>
    <t>Norwich University - 00000302</t>
  </si>
  <si>
    <t>Nova Scotia Agricultural College - 00000905</t>
  </si>
  <si>
    <t>Novacare - 00000476</t>
  </si>
  <si>
    <t>Novartis Foundation - 00000242</t>
  </si>
  <si>
    <t>Novartis Pharmaceuticals Inc. - 00000432</t>
  </si>
  <si>
    <t>Novus Energy Development, LLC - 00003368</t>
  </si>
  <si>
    <t>NRG Oncology Foundation - 00003321</t>
  </si>
  <si>
    <t>NSABP Foundation Inc. - 00000250</t>
  </si>
  <si>
    <t>Nuclear Cardiology Foundation - 00000637</t>
  </si>
  <si>
    <t>Nulhegan Gateway Association - 00000829</t>
  </si>
  <si>
    <t>NuVasive - 00003582</t>
  </si>
  <si>
    <t>OBNET Services, LLC - 00000711</t>
  </si>
  <si>
    <t>O'Brien Brothers Agency Inc - 00000045</t>
  </si>
  <si>
    <t>Ohio Center for Autism and Low Incidence - 00003587</t>
  </si>
  <si>
    <t>Ohio Floriculture Foundation - 00000459</t>
  </si>
  <si>
    <t>Ohio State University - 00002993</t>
  </si>
  <si>
    <t>Okemo Mountain Resort - 00000169</t>
  </si>
  <si>
    <t>Oklahoma Medical Research Foundation - 00003440</t>
  </si>
  <si>
    <t>O'Leary-Burke Civil Associates - 00000433</t>
  </si>
  <si>
    <t>Olympic Precision, Inc. - 00000684</t>
  </si>
  <si>
    <t>Olympus America Inc. - 00003324</t>
  </si>
  <si>
    <t>OMeGA Medical Grants Association, LLC - 00000860</t>
  </si>
  <si>
    <t>Omnium Chimique - 00000208</t>
  </si>
  <si>
    <t>OMYA Inc - 00000377</t>
  </si>
  <si>
    <t>Open Society Institute - 00000838</t>
  </si>
  <si>
    <t>Open View Farm. LLC - 00003613</t>
  </si>
  <si>
    <t>Orchard Foundation - 00000380</t>
  </si>
  <si>
    <t>Oregon Department of Justice - 00000581</t>
  </si>
  <si>
    <t>Oregon Health Sciences University - 00003424</t>
  </si>
  <si>
    <t>Oregon State University - 00000657</t>
  </si>
  <si>
    <t>Organic Farming Research Foundation - 00000753</t>
  </si>
  <si>
    <t>Organization for Autism Research - 00000580</t>
  </si>
  <si>
    <t>Orin Thomas and Sons, Inc. - 00002731</t>
  </si>
  <si>
    <t>Orleans Essex North Supervisory Union - 00000567</t>
  </si>
  <si>
    <t>OrthoLogic Inc. - 00000373</t>
  </si>
  <si>
    <t>Orthopaedic Research and Education Fdtn - 00000431</t>
  </si>
  <si>
    <t>ORW Landscape Architects and Planners - 00003201</t>
  </si>
  <si>
    <t>Otter Creek Engineering Inc. - 00000147</t>
  </si>
  <si>
    <t>Otter Creek Solar, LLC c/o Ecos Energy - 00003433</t>
  </si>
  <si>
    <t>Pablove Foundation - 00003387</t>
  </si>
  <si>
    <t>Packetized Energy Technology, Inc. - 00003669</t>
  </si>
  <si>
    <t>Palmer Analytics, LLC - 00003195</t>
  </si>
  <si>
    <t>Paragon Construction - 00000059</t>
  </si>
  <si>
    <t>Paredox Therapeutics, LLC - 00003621</t>
  </si>
  <si>
    <t>Parker B. Francis Fellowship Program - 00003166</t>
  </si>
  <si>
    <t>Parkinson's Disease Foundation - 00000960</t>
  </si>
  <si>
    <t>PATH - 00003233</t>
  </si>
  <si>
    <t>Pathways to Housing Vermont - 00002848</t>
  </si>
  <si>
    <t>Patricia Gilbert - 00003544</t>
  </si>
  <si>
    <t>Paul D. Jarvis J &amp; M Sand - 00003605</t>
  </si>
  <si>
    <t>PaxVax - 00003046</t>
  </si>
  <si>
    <t>PCL Civil Constructors, Inc. - 00003019</t>
  </si>
  <si>
    <t>PCORI Patient Cntrd Outcomes Res Inst - 00000958</t>
  </si>
  <si>
    <t>Peak CM, LLC - 00003360</t>
  </si>
  <si>
    <t>Peck Electric - 00003796</t>
  </si>
  <si>
    <t>Peer Associates - 00003122</t>
  </si>
  <si>
    <t>Peloquin Construction, LLC - 00000689</t>
  </si>
  <si>
    <t>Pennington Biomedical Research Center - 00000260</t>
  </si>
  <si>
    <t>Pennsylvania State University - 00000490</t>
  </si>
  <si>
    <t>People of Addison County Together - 00000381</t>
  </si>
  <si>
    <t>Perennial Plant Association - 00000652</t>
  </si>
  <si>
    <t>Performance Lasers - 00002843</t>
  </si>
  <si>
    <t>Permanent Fund for Vermont's Children - 00000385</t>
  </si>
  <si>
    <t>Perrigo Nutritionals - 00003550</t>
  </si>
  <si>
    <t>Pfizer Pharmaceuticals - 00000057</t>
  </si>
  <si>
    <t>Pharmacia Inc. - 00000108</t>
  </si>
  <si>
    <t>Pharmion Corporation - 00000111</t>
  </si>
  <si>
    <t>Phelps Engineering Inc. - 00000183</t>
  </si>
  <si>
    <t>Philip Morris External Research Program - 00000384</t>
  </si>
  <si>
    <t>Philips Healthcare - 00002769</t>
  </si>
  <si>
    <t>Phoenix Services, LLC - 00000745</t>
  </si>
  <si>
    <t>PhytoScience Institute - 00003743</t>
  </si>
  <si>
    <t>Pike Industries, Inc - 00000907</t>
  </si>
  <si>
    <t>Pine Grove Excavation - 00000144</t>
  </si>
  <si>
    <t>Pizzagalli Properties Inc. - 00000424</t>
  </si>
  <si>
    <t>PJM Interconnection - 00000788</t>
  </si>
  <si>
    <t>PlaCor, Inc. - 00000789</t>
  </si>
  <si>
    <t>Plattsburgh State University - 00000133</t>
  </si>
  <si>
    <t>Plug In America - 00003571</t>
  </si>
  <si>
    <t>Polycystic Kidney Disease Foundation - 00000085</t>
  </si>
  <si>
    <t>Porter &amp; Associates - 00000256</t>
  </si>
  <si>
    <t>Porter Medical Center - 00000264</t>
  </si>
  <si>
    <t>Potts Memorial Foundation - 00000244</t>
  </si>
  <si>
    <t>Poultney-Mettawee Conservation District - 00000434</t>
  </si>
  <si>
    <t>PPD Development, LP - 00000627</t>
  </si>
  <si>
    <t>Preeclampsia Foundation - 00000809</t>
  </si>
  <si>
    <t>Preservation Trust of Vermont - 00000569</t>
  </si>
  <si>
    <t>Prevent Cancer Foundation - 00002779</t>
  </si>
  <si>
    <t>Princeton University - 00000682</t>
  </si>
  <si>
    <t>Procter &amp; Gamble Pharmaceuticals, Inc. - 00000687</t>
  </si>
  <si>
    <t>Project Harmony (PH International) - 00003441</t>
  </si>
  <si>
    <t>Pulmonary Fibrosis Foundation - 00000730</t>
  </si>
  <si>
    <t>Purdue University - 00003021</t>
  </si>
  <si>
    <t>Purina Animal Nutrition, LLC - 00003795</t>
  </si>
  <si>
    <t>QLT Phototherapeutics Inc. - 00000090</t>
  </si>
  <si>
    <t>QuantaSpec - 00000578</t>
  </si>
  <si>
    <t>Quantell, Inc. - 00000609</t>
  </si>
  <si>
    <t>Queens College of the City Univ of NY - 00003133</t>
  </si>
  <si>
    <t>Queen's University - 00000830</t>
  </si>
  <si>
    <t>Ramco Laboratories Inc - 00000081</t>
  </si>
  <si>
    <t>Rand Corp. - 00000379</t>
  </si>
  <si>
    <t>Ranger Solar - 00003421</t>
  </si>
  <si>
    <t>Reach Out and Read, Inc. - 00000833</t>
  </si>
  <si>
    <t>Redeeming Grace Church - 00000862</t>
  </si>
  <si>
    <t>Redstone &amp; Youkel LLC - 00003193</t>
  </si>
  <si>
    <t>Redstone Inc. - 00000858</t>
  </si>
  <si>
    <t>Regents of the University of Idaho - 00003692</t>
  </si>
  <si>
    <t>Regional Medical Center at Lubec Inc - 00000545</t>
  </si>
  <si>
    <t>REM Development Company, LLC - 00003351</t>
  </si>
  <si>
    <t>Rensselaer Polytech Institute - 00003457</t>
  </si>
  <si>
    <t>Research and Development Solutions, Inc. - 00000649</t>
  </si>
  <si>
    <t>Research Corporation Science Advancement - 00000084</t>
  </si>
  <si>
    <t>Resource Systems Group - 00000092</t>
  </si>
  <si>
    <t>Resverlogix Corporation - 00000807</t>
  </si>
  <si>
    <t>Retrovest Companies - 00000284</t>
  </si>
  <si>
    <t>Rheumatology Research Foundation - 00003322</t>
  </si>
  <si>
    <t>Rho, Inc. - 00003513</t>
  </si>
  <si>
    <t>Richard King Mellon Foundation - 00000400</t>
  </si>
  <si>
    <t>Richmond Land Trust - 00003493</t>
  </si>
  <si>
    <t>Riverledge Foundation, Ltd. - 00002889</t>
  </si>
  <si>
    <t>Riverside Research Institute - 00000900</t>
  </si>
  <si>
    <t>RJR Nabisco Inc - 00000273</t>
  </si>
  <si>
    <t>RLM Associates - 00000070</t>
  </si>
  <si>
    <t>Rob &amp; Bessie Welder Wildlife Foundation - 00003154</t>
  </si>
  <si>
    <t>Robert Wood Johnson Foundation - 00000274</t>
  </si>
  <si>
    <t>Roche Diagnostics - 00000115</t>
  </si>
  <si>
    <t>Rochester Institute of Technology - 00000787</t>
  </si>
  <si>
    <t>Ruggiano Engineering Inc - 00003083</t>
  </si>
  <si>
    <t>Rutgers University - 00000425</t>
  </si>
  <si>
    <t>Rutland County Treatment Court - 00000963</t>
  </si>
  <si>
    <t>Rutland Regional Planning Commission - 00000822</t>
  </si>
  <si>
    <t>Rye Associates, LLC - 00003196</t>
  </si>
  <si>
    <t>S. D. Ireland Brothers Corporation - 00000703</t>
  </si>
  <si>
    <t>Saint Lawrence University - 00000516</t>
  </si>
  <si>
    <t>Saint Louis University - 00003761</t>
  </si>
  <si>
    <t>Saint Michael's College - 00002787</t>
  </si>
  <si>
    <t>Sam Houston State University - 00003732</t>
  </si>
  <si>
    <t>Samuel H Kress Foundation - 00003050</t>
  </si>
  <si>
    <t>Sanborn, Head &amp; Associates, Inc. - 00002885</t>
  </si>
  <si>
    <t>Sanofi Pharmaceuticals Inc. - 00000275</t>
  </si>
  <si>
    <t>Santa-Barbara Family Foundation - 00000481</t>
  </si>
  <si>
    <t>Sarah Hadd - 00000688</t>
  </si>
  <si>
    <t>Save Outdoor Sculpture! - 00000403</t>
  </si>
  <si>
    <t>Scoliosis Research Society - 00000814</t>
  </si>
  <si>
    <t>Scott and Partners - 00003528</t>
  </si>
  <si>
    <t>Scripps Research Institute - 00000589</t>
  </si>
  <si>
    <t>SE Group - 00003449</t>
  </si>
  <si>
    <t>Seattle Children’s Hospital - 00000287</t>
  </si>
  <si>
    <t>Seattle Children's Hospital - 00000870</t>
  </si>
  <si>
    <t>Semiconductor Advanced Lithography - 00000477</t>
  </si>
  <si>
    <t>Seoul National University - 00000436</t>
  </si>
  <si>
    <t>Sepulveda Research Corporation - 00000925</t>
  </si>
  <si>
    <t>SGC ENGINEERING LLC - 00000563</t>
  </si>
  <si>
    <t>Share Our Strength - 00000904</t>
  </si>
  <si>
    <t>Shelburne Farms - 00000412</t>
  </si>
  <si>
    <t>Shelburne Green, LLC - 00003205</t>
  </si>
  <si>
    <t>Shelburne Museum - 00000554</t>
  </si>
  <si>
    <t>Sheldon Heights LLC - 00003178</t>
  </si>
  <si>
    <t>Shippensburg University of Pennsylvania - 00003374</t>
  </si>
  <si>
    <t>Sim*Vivo, LLC - 00003787</t>
  </si>
  <si>
    <t>Simons Foundation - 00002786</t>
  </si>
  <si>
    <t>Smith Alvarez Sienkiewycz Architects - 00000763</t>
  </si>
  <si>
    <t>Smith Richardson Foundation, Inc. - 00000806</t>
  </si>
  <si>
    <t>Smugglers' Notch - 00000994</t>
  </si>
  <si>
    <t>Snelling Center for Government - 00000419</t>
  </si>
  <si>
    <t>Snyder Companies, The - 00000726</t>
  </si>
  <si>
    <t>Social &amp; Scientific Systems, Inc. - 00003526</t>
  </si>
  <si>
    <t>Society Psych Study of Social Issues - 00000052</t>
  </si>
  <si>
    <t>Soil Health Institute - 00003698</t>
  </si>
  <si>
    <t>Solar Renewable Energy, LLC - 00002984</t>
  </si>
  <si>
    <t>Solar Sense, LLC - 00003502</t>
  </si>
  <si>
    <t>South Carolina State University - 00000426</t>
  </si>
  <si>
    <t>South Lake Champlain Trust - 00000474</t>
  </si>
  <si>
    <t>Southern Methodist University - 00000921</t>
  </si>
  <si>
    <t>Southern Vermont AHEC - 00000758</t>
  </si>
  <si>
    <t>Southwest Oncology Group - 00000106</t>
  </si>
  <si>
    <t>SP Land Company, LLC - 00002767</t>
  </si>
  <si>
    <t>Spaulding for Children - 00003608</t>
  </si>
  <si>
    <t>Spectrum Health Medical Group - 00003044</t>
  </si>
  <si>
    <t>Spencer Foundation - 00003109</t>
  </si>
  <si>
    <t>Sport Trails of the Ascutney Basin - 00003059</t>
  </si>
  <si>
    <t>Springfield Solar Alliance I - 00002989</t>
  </si>
  <si>
    <t>SQM North America Corp. - 00003315</t>
  </si>
  <si>
    <t>St. Baldrick's Foundation - 00000968</t>
  </si>
  <si>
    <t>St. Luke's Roosevelt Hospital - 00000437</t>
  </si>
  <si>
    <t>St. Michael's Hospital Toronto - 00003460</t>
  </si>
  <si>
    <t>Stacie Mathewson Foundation - 00003229</t>
  </si>
  <si>
    <t>Stanford University - 00000061</t>
  </si>
  <si>
    <t>Stanley Smith Horticultural Trust - 00000819</t>
  </si>
  <si>
    <t>Stantec Consulting Services, Inc. - 00000701</t>
  </si>
  <si>
    <t>State Farm Youth Advisory Board - 00003073</t>
  </si>
  <si>
    <t>State of Vermont SerVermont - 00003439</t>
  </si>
  <si>
    <t>State Univ. of New York at Plattsburgh - 00000134</t>
  </si>
  <si>
    <t>State University of New York - 00000427</t>
  </si>
  <si>
    <t>Steve Hurlbut - 00000965</t>
  </si>
  <si>
    <t>Stewart Construction - 00003194</t>
  </si>
  <si>
    <t>Stockholm Environment Institute US - 00003447</t>
  </si>
  <si>
    <t>Stone Environmental, Inc. - 00003672</t>
  </si>
  <si>
    <t>Stonyfield Farm - 00002911</t>
  </si>
  <si>
    <t>Strolling of the Heifers Foundation - 00000475</t>
  </si>
  <si>
    <t>Structural Genomics Consortium - 00003309</t>
  </si>
  <si>
    <t>Stryker-Howmedica-Osteonics - 00000066</t>
  </si>
  <si>
    <t>Student Conservation Association - 00003169</t>
  </si>
  <si>
    <t>Sudbury Solar LLC - 00003257</t>
  </si>
  <si>
    <t>SunCommon - 00003378</t>
  </si>
  <si>
    <t>Suneidon Corporation - 00003423</t>
  </si>
  <si>
    <t>Susan G. Komen Breast Cancer Foundation - 00000613</t>
  </si>
  <si>
    <t>Susan G. Komen New England - 00003676</t>
  </si>
  <si>
    <t>Susan G. Komen VT NH Affiliate - 00000568</t>
  </si>
  <si>
    <t>Synthes Spine - 00002631</t>
  </si>
  <si>
    <t>Syntrix Biosystems, Inc. - 00003391</t>
  </si>
  <si>
    <t>Syracuse University - 00003574</t>
  </si>
  <si>
    <t>Systems Technology Inc. - 00000030</t>
  </si>
  <si>
    <t>T &amp; G Construction - 00000089</t>
  </si>
  <si>
    <t>Takeda Pharmaceutical Company Limited - 00000816</t>
  </si>
  <si>
    <t>Takeda Pharmaceuticals North America Inc - 00000715</t>
  </si>
  <si>
    <t>Takeda San Francisco - 00000865</t>
  </si>
  <si>
    <t>Tarrant Foundation - 00000992</t>
  </si>
  <si>
    <t>Taurus New England Investments, LLC - 00000778</t>
  </si>
  <si>
    <t>TD Charitable Foundation - 00000823</t>
  </si>
  <si>
    <t>Tel Aviv University - 00000270</t>
  </si>
  <si>
    <t>Templeton Foundation - 00000991</t>
  </si>
  <si>
    <t>Tennessee State University - 00003336</t>
  </si>
  <si>
    <t>Tennessee Technological University - 00000943</t>
  </si>
  <si>
    <t>Terapio - 00003397</t>
  </si>
  <si>
    <t>Tetra Tech Rizzo - 00000795</t>
  </si>
  <si>
    <t>The Alfred P. Sloan Foundation - 00000863</t>
  </si>
  <si>
    <t>The Barn at Smugglers' Notch LLC - 00003271</t>
  </si>
  <si>
    <t>The Bay and Paul Foundations - 00000396</t>
  </si>
  <si>
    <t>The College Board - 00000416</t>
  </si>
  <si>
    <t>The Cooper Institute - 00003658</t>
  </si>
  <si>
    <t>The Housing Foundation, Inc. - 00000530</t>
  </si>
  <si>
    <t>The Johnson Company - 00000815</t>
  </si>
  <si>
    <t>The Lewis Foundation - 00000557</t>
  </si>
  <si>
    <t>The Medical Foundation - 00002704</t>
  </si>
  <si>
    <t>The Pew Charitable Trusts - 00002936</t>
  </si>
  <si>
    <t>The Sandy River Charitable Foundation - 00003017</t>
  </si>
  <si>
    <t>The Tarrant Supporting Organization - 00000482</t>
  </si>
  <si>
    <t>The Tutorial Center - 00000780</t>
  </si>
  <si>
    <t>The United Leukodystrophy Foundation - 00003172</t>
  </si>
  <si>
    <t>Thomas Thompson Trust - 00000241</t>
  </si>
  <si>
    <t>Thompson Island Outward Bound Education - 00000923</t>
  </si>
  <si>
    <t>Thoratec Corporation - 00000930</t>
  </si>
  <si>
    <t>Thrasher Research Fund - 00003545</t>
  </si>
  <si>
    <t>Tiffany &amp; Co. Foundation - 00000438</t>
  </si>
  <si>
    <t>Timber Creek At Okemo, Number II, LLC - 00000709</t>
  </si>
  <si>
    <t>Time Line Architecture - 00000529</t>
  </si>
  <si>
    <t>Tip Strategies, Inc - 00000561</t>
  </si>
  <si>
    <t>TJ Boyle and Associates - 00000707</t>
  </si>
  <si>
    <t>Town of Charlotte, Vermont - 00002773</t>
  </si>
  <si>
    <t>Town of Chelsea, Vermont - 00000848</t>
  </si>
  <si>
    <t>Town of Colchester, Vermont - 00000479</t>
  </si>
  <si>
    <t>Town of Glover, Vermont - 00002707</t>
  </si>
  <si>
    <t>Town of Guilford, Vermont - 00002768</t>
  </si>
  <si>
    <t>Town of Hancock, Vermont - 00000877</t>
  </si>
  <si>
    <t>Town of Hardwick, Vermont - 00000831</t>
  </si>
  <si>
    <t>Town of Hinesburg, Vermont - 00000511</t>
  </si>
  <si>
    <t>Town of Johnson, Vermont - 00002925</t>
  </si>
  <si>
    <t>Town of Milton, Vermont - 00000468</t>
  </si>
  <si>
    <t>Town of Milton, Vermont School District - 00000853</t>
  </si>
  <si>
    <t>Town of Moretown, Vermont - 00003106</t>
  </si>
  <si>
    <t>Town of Northfield, Vermont - 00003500</t>
  </si>
  <si>
    <t>Town of Pittsford Municipal Office - 00002491</t>
  </si>
  <si>
    <t>Town of Randolph, Vermont - 00003020</t>
  </si>
  <si>
    <t>Town of Rochester, Vermont - 00003198</t>
  </si>
  <si>
    <t>Town of Shelburne, Vermont - 00000765</t>
  </si>
  <si>
    <t>Town of Sheldon, Vermont - 00000852</t>
  </si>
  <si>
    <t>Town of Shrewsbury, Vermont - 00003753</t>
  </si>
  <si>
    <t>Town of Stowe, Vermont - 00003216</t>
  </si>
  <si>
    <t>Town of Troy, Vermont - 00002492</t>
  </si>
  <si>
    <t>Town of Waitsfield, Vermont - 00002955</t>
  </si>
  <si>
    <t>Town of Weybridge, Vermont - 00003683</t>
  </si>
  <si>
    <t>Town of Williston, Vermont - 00000603</t>
  </si>
  <si>
    <t>Town of Woodstock, Vermont - 00002902</t>
  </si>
  <si>
    <t>Transcend Engineering and Tech., LLC - 00003281</t>
  </si>
  <si>
    <t>Translation Genomics Research Institute - 2875</t>
  </si>
  <si>
    <t>TranSystems - 00000776</t>
  </si>
  <si>
    <t>Triosyn Corp. - 00000835</t>
  </si>
  <si>
    <t>Tri-Town Water District - 00002703</t>
  </si>
  <si>
    <t>Trucost PLC - 00000517</t>
  </si>
  <si>
    <t>Trudell Consulting Engineers Inc. - 00000206</t>
  </si>
  <si>
    <t>Trust for Mutual Understanding - 00000064</t>
  </si>
  <si>
    <t>Trust for Public Lands - 00000706</t>
  </si>
  <si>
    <t>Tufts Medical Center - 00000105</t>
  </si>
  <si>
    <t>Tufts University - 00003706</t>
  </si>
  <si>
    <t>Turrell Fund - 00000600</t>
  </si>
  <si>
    <t>Twin Star Medical, Inc. - 00000953</t>
  </si>
  <si>
    <t>Two Rivers -Ottauquechee Regional - 00000777</t>
  </si>
  <si>
    <t>UNFI Foundation - 00003260</t>
  </si>
  <si>
    <t>United Construction Corporation - 00000906</t>
  </si>
  <si>
    <t>United Nations Environment Programme - 00000901</t>
  </si>
  <si>
    <t>United States - Japan Foundation - 00000441</t>
  </si>
  <si>
    <t>United Therapeutics Corporation - 00003047</t>
  </si>
  <si>
    <t>Universal Periodic Review - 00002912</t>
  </si>
  <si>
    <t>Universities Space Research Association - 00003627</t>
  </si>
  <si>
    <t>University Medicine and Dentistry of NJ - 00000827</t>
  </si>
  <si>
    <t>University of Alabama at Birmingham - 00000289</t>
  </si>
  <si>
    <t>University of Alaska Anchorage - 00000625</t>
  </si>
  <si>
    <t>University of Arizona - 00000263</t>
  </si>
  <si>
    <t>University of Arkansas - 00000489</t>
  </si>
  <si>
    <t>University of California - 00000293</t>
  </si>
  <si>
    <t>University of California, Davis - 00000587</t>
  </si>
  <si>
    <t>University of California, Irvine - 00000817</t>
  </si>
  <si>
    <t>University of California, Los Angeles - 00000294</t>
  </si>
  <si>
    <t>University of California, Riverside - 00000410</t>
  </si>
  <si>
    <t>University of California, San Diego - 00000744</t>
  </si>
  <si>
    <t>University of California, San Francisco - 00000234</t>
  </si>
  <si>
    <t>University of California, Santa Barbara - 00000420</t>
  </si>
  <si>
    <t>University of California, Santa Cruz - 00002736</t>
  </si>
  <si>
    <t>University of Canterbury, New Zealand - 00002888</t>
  </si>
  <si>
    <t>University of Chicago - 00000153</t>
  </si>
  <si>
    <t>University of Cincinnati - 00000891</t>
  </si>
  <si>
    <t>University of Colorado - 00000268</t>
  </si>
  <si>
    <t>University of Colorado Denver - 00000888</t>
  </si>
  <si>
    <t>University of Colorado Health Sciences - 00000488</t>
  </si>
  <si>
    <t>University of Connecticut - 00000237</t>
  </si>
  <si>
    <t>University of Copenhagen-Faculty of LIfe - 00000913</t>
  </si>
  <si>
    <t>University of Delaware - 00000409</t>
  </si>
  <si>
    <t>University of East Anglia - 00003791</t>
  </si>
  <si>
    <t>University of Florida - 00000957</t>
  </si>
  <si>
    <t>University of Georgia - 00000430</t>
  </si>
  <si>
    <t>University of Hawaii - 00003402</t>
  </si>
  <si>
    <t>University of Illinois - 00000478</t>
  </si>
  <si>
    <t>University of Kentucky - 00000411</t>
  </si>
  <si>
    <t>University of Louisville - 00002929</t>
  </si>
  <si>
    <t>University of Maryland - 00000251</t>
  </si>
  <si>
    <t>University of Massachusetts - 00000266</t>
  </si>
  <si>
    <t>University of Massachusetts Amherst - 00000487</t>
  </si>
  <si>
    <t>University of Massachusetts Boston - 00000518</t>
  </si>
  <si>
    <t>University of Memphis - 00000442</t>
  </si>
  <si>
    <t>University of Miami - 00002898</t>
  </si>
  <si>
    <t>University of Michigan - 00000229</t>
  </si>
  <si>
    <t>University of Minnesota - 00000443</t>
  </si>
  <si>
    <t>University of Mississippi Medical Center - 00003105</t>
  </si>
  <si>
    <t>University of Nebraska - 00002708</t>
  </si>
  <si>
    <t>University of New Hampshire - 00000444</t>
  </si>
  <si>
    <t>University of North Carolina - 00000291</t>
  </si>
  <si>
    <t>University of Notre Dame - 00003303</t>
  </si>
  <si>
    <t>University of Pennsylvania - 00000295</t>
  </si>
  <si>
    <t>University of Pittsburgh - 00000136</t>
  </si>
  <si>
    <t>University of Rhode Island - 00000421</t>
  </si>
  <si>
    <t>University of Rochester - 00000166</t>
  </si>
  <si>
    <t>University of South Carolina - 00000739</t>
  </si>
  <si>
    <t>University of South Florida - 00000947</t>
  </si>
  <si>
    <t>University of Southern California - 00003276</t>
  </si>
  <si>
    <t>University of Southern Maine - 00000938</t>
  </si>
  <si>
    <t>University of Tennessee - 00003524</t>
  </si>
  <si>
    <t>University of Texas - 00000480</t>
  </si>
  <si>
    <t>University of Toledo - 00000574</t>
  </si>
  <si>
    <t>University of Utah - 00000422</t>
  </si>
  <si>
    <t>University of Virginia - 00000893</t>
  </si>
  <si>
    <t>University of Washington - 00000259</t>
  </si>
  <si>
    <t>University of Wisconsin - 00000297</t>
  </si>
  <si>
    <t>University Texas Hlth Sci Ctr San Anton - 00003701</t>
  </si>
  <si>
    <t>University Texas MD Anderson Cancer Ctr - 00000887</t>
  </si>
  <si>
    <t>University Texas SW Med Center at Dallas - 00003446</t>
  </si>
  <si>
    <t>UPC Wind Management LLC - 00000519</t>
  </si>
  <si>
    <t>Upjohn Company - 00000215</t>
  </si>
  <si>
    <t>US Egypt Joint Science Technology/NAS - 00000886</t>
  </si>
  <si>
    <t>US Ignite, Inc. - 00003505</t>
  </si>
  <si>
    <t>US Israel Binational Science Foundation - 00000439</t>
  </si>
  <si>
    <t>Utah State University - 00000608</t>
  </si>
  <si>
    <t>UT-Battelle, LLC - 00000491</t>
  </si>
  <si>
    <t>UVM Medical Center - 00000525</t>
  </si>
  <si>
    <t>UVMMC Jeffords Institute for Quality - 00003481</t>
  </si>
  <si>
    <t>Valeant Pharmaceuticals No. America LLC - 00003463</t>
  </si>
  <si>
    <t>Valley Land Corporation - 00003495</t>
  </si>
  <si>
    <t>Van Andel Institute - 00000929</t>
  </si>
  <si>
    <t>Vanasse Hangen Brustlin Inc. - 00000520</t>
  </si>
  <si>
    <t>Vanderbilt University - 00002959</t>
  </si>
  <si>
    <t>Vanderbilt University Medical Center - 00003479</t>
  </si>
  <si>
    <t>Various Individual Sponsors - 00000047</t>
  </si>
  <si>
    <t>Vassar College - 00003159</t>
  </si>
  <si>
    <t>VaxGen Inc. - 00000415</t>
  </si>
  <si>
    <t>Verizon Foundation - 00000586</t>
  </si>
  <si>
    <t>Vermedx, Inc. - 00003727</t>
  </si>
  <si>
    <t>Vermont Academy of Family Physicians - 00000843</t>
  </si>
  <si>
    <t>Vermont Agency Commerce Community Devlpt - 00000741</t>
  </si>
  <si>
    <t>Vermont Agency of Agric Food &amp; Markets - 00000019</t>
  </si>
  <si>
    <t>Vermont Agency of Education - 00000452</t>
  </si>
  <si>
    <t>Vermont Agency of Human Services (AHS) - 00000005</t>
  </si>
  <si>
    <t>Vermont Agency of Natural Resources - 00000304</t>
  </si>
  <si>
    <t>Vermont Agency of Transportation - 00000125</t>
  </si>
  <si>
    <t>Vermont AHS Department of Corrections - 00002764</t>
  </si>
  <si>
    <t>Vermont AHS Department of Health - 00000342</t>
  </si>
  <si>
    <t>Vermont AHS Dept Dev Mental Hlth Service - 00000526</t>
  </si>
  <si>
    <t>Vermont AHS Dept of Aging Disabilities - 00000174</t>
  </si>
  <si>
    <t>Vermont AHS Dept of Mental Health - 00000857</t>
  </si>
  <si>
    <t>Vermont AHS Dept Vermont Health Access - 00000714</t>
  </si>
  <si>
    <t>Vermont AHS Developmental Disabilities - 00002303</t>
  </si>
  <si>
    <t>Vermont Alternative Energy Corporation - 00000485</t>
  </si>
  <si>
    <t>Vermont Archaeological Society - 00000878</t>
  </si>
  <si>
    <t>Vermont Army National Guard - 00000238</t>
  </si>
  <si>
    <t>Vermont Arts Council - 00000447</t>
  </si>
  <si>
    <t>Vermont Assn of Court Diversion Programs - 00000961</t>
  </si>
  <si>
    <t>Vermont Attorney General's Office - 00000343</t>
  </si>
  <si>
    <t>Vermont Campaign to End Childhood Hunger - 00000521</t>
  </si>
  <si>
    <t>Vermont Campus Compact - 00000298</t>
  </si>
  <si>
    <t>Vermont Center for Crime Victim Services - 00000786</t>
  </si>
  <si>
    <t>Vermont Center Geographic Information - 00000096</t>
  </si>
  <si>
    <t>Vermont Children's Trust Foundation - 00000698</t>
  </si>
  <si>
    <t>Vermont College of Fine Arts - 00003294</t>
  </si>
  <si>
    <t>Vermont Community Foundation - 00000448</t>
  </si>
  <si>
    <t>Vermont Community Wind, LLC - 00002489</t>
  </si>
  <si>
    <t>Vermont Dairy Promotion Council - 00000018</t>
  </si>
  <si>
    <t>Vermont Dental Service Corporation - 00000484</t>
  </si>
  <si>
    <t>Vermont Department of Labor - 00001802</t>
  </si>
  <si>
    <t>Vermont Department of Labor and Industry - 00000759</t>
  </si>
  <si>
    <t>Vermont Department of Libraries - 00000164</t>
  </si>
  <si>
    <t>Vermont Department of P.A.T.H. - 00000454</t>
  </si>
  <si>
    <t>Vermont Department of Public Safety - 00000167</t>
  </si>
  <si>
    <t>Vermont Department of Public Service - 00000486</t>
  </si>
  <si>
    <t>Vermont Department Tourism and Marketing - 00000463</t>
  </si>
  <si>
    <t>Vermont Dept Buildings General Services - 00000869</t>
  </si>
  <si>
    <t>Vermont Dept Finance and Management - 00000590</t>
  </si>
  <si>
    <t>Vermont Dept for Children and Families - 00000179</t>
  </si>
  <si>
    <t>Vermont Dept of Economic Development - 00000522</t>
  </si>
  <si>
    <t>Vermont Dept of Fish &amp; Wildlife (ANR) - 00000006</t>
  </si>
  <si>
    <t>Vermont Dept of Forests Parks Recreation - 00000007</t>
  </si>
  <si>
    <t>Vermont Division Historic Preservation - 00000868</t>
  </si>
  <si>
    <t>Vermont Electrical Power Company - 00000071</t>
  </si>
  <si>
    <t>Vermont Family Forests - 00000729</t>
  </si>
  <si>
    <t>Vermont Foodbank - 00003464</t>
  </si>
  <si>
    <t>Vermont Forensics Assessment - 00002788</t>
  </si>
  <si>
    <t>Vermont Forum on Sprawl - 00000011</t>
  </si>
  <si>
    <t>Vermont Gas Systems - 00000299</t>
  </si>
  <si>
    <t>Vermont Green Mountain Care Board - 00003089</t>
  </si>
  <si>
    <t>Vermont Hard Cider Company - 00002897</t>
  </si>
  <si>
    <t>Vermont Health Foundation - 00000300</t>
  </si>
  <si>
    <t>Vermont Heart Association - 00000086</t>
  </si>
  <si>
    <t>Vermont Higher Education Collaborative - 00000949</t>
  </si>
  <si>
    <t>Vermont Housing &amp; Conservation Board - 00000451</t>
  </si>
  <si>
    <t>Vermont Humanities Council - 00000408</t>
  </si>
  <si>
    <t>Vermont Institutes - 00000404</t>
  </si>
  <si>
    <t>Vermont Land Trust - 00003790</t>
  </si>
  <si>
    <t>Vermont Legislative Council - 00000725</t>
  </si>
  <si>
    <t>Vermont Maple Sugar Maker's Assoc. - 00003153</t>
  </si>
  <si>
    <t>Vermont Mountain Bike Association - 00000922</t>
  </si>
  <si>
    <t>Vermont Natural Resources Board - 00000110</t>
  </si>
  <si>
    <t>Vermont Office of Court Administrator - 00002784</t>
  </si>
  <si>
    <t>Vermont Office of the Treasurer - 00000181</t>
  </si>
  <si>
    <t>Vermont Oxford Network - 00002745</t>
  </si>
  <si>
    <t>Vermont Program for Quality Health Care - 00000828</t>
  </si>
  <si>
    <t>Vermont Protection and Advocacy - 00000662</t>
  </si>
  <si>
    <t>Vermont Psychological Services - 00000889</t>
  </si>
  <si>
    <t>Vermont Rural Water Association - 00000677</t>
  </si>
  <si>
    <t>Vermont School Boards Association - 00000917</t>
  </si>
  <si>
    <t>Vermont State 4-H Foundation, Inc. - 00000779</t>
  </si>
  <si>
    <t>Vermont State Colleges - 00000785</t>
  </si>
  <si>
    <t>Vermont State Legislature - 00002923</t>
  </si>
  <si>
    <t>Vermont Student Assistance Corporation - 00000591</t>
  </si>
  <si>
    <t>Vermont Studio Center - 00003389</t>
  </si>
  <si>
    <t>Vermont Sustainable Jobs Fund - 00000449</t>
  </si>
  <si>
    <t>Vermont Technical College - 00000866</t>
  </si>
  <si>
    <t>Vermont Telecommunications Authority - 00002608</t>
  </si>
  <si>
    <t>Vermont Tree Fruit Growers Association - 00000483</t>
  </si>
  <si>
    <t>Vermont Women's Fund - 00000413</t>
  </si>
  <si>
    <t>Versatilis LLC - 00000301</t>
  </si>
  <si>
    <t>Vesco Energy, LLC - 00002607</t>
  </si>
  <si>
    <t>Veterans Medical Research Foundation - 00002922</t>
  </si>
  <si>
    <t>Village of Barton, Vermont - 00002490</t>
  </si>
  <si>
    <t>Village of Ludlow, Vermont - 00000849</t>
  </si>
  <si>
    <t>Village of Newbury, Vermont - 00000631</t>
  </si>
  <si>
    <t>Village of Swanton, Vermont - 00003239</t>
  </si>
  <si>
    <t>Virginia Commonwealth University - 00003012</t>
  </si>
  <si>
    <t>VT Assn for Blind and Visually Impaired - 00000756</t>
  </si>
  <si>
    <t>VT Assn Mental Health Addiction Recovery - 00003138</t>
  </si>
  <si>
    <t>VT Child Care Industry Careers Council - 00003026</t>
  </si>
  <si>
    <t>VT Medical Society Ed &amp; Research Fndn - 00003236</t>
  </si>
  <si>
    <t>VTEL Wireless, Inc. - 00003317</t>
  </si>
  <si>
    <t>W.K. Kellogg Foundation - 00000697</t>
  </si>
  <si>
    <t>Wake Forest University - 00000306</t>
  </si>
  <si>
    <t>Wakunaga Pharmaceutical Co. Ltd. - 00003758</t>
  </si>
  <si>
    <t>Wallace Global Fund - 00000805</t>
  </si>
  <si>
    <t>Wallace H. Coulter Foundation - 00000797</t>
  </si>
  <si>
    <t>Warner-Lambert Research Institute - 00000261</t>
  </si>
  <si>
    <t>Washington Central Supervisory Union - 00000944</t>
  </si>
  <si>
    <t>Washington County Youth Service Bureau - 00000864</t>
  </si>
  <si>
    <t>Washington State University - 00000445</t>
  </si>
  <si>
    <t>Washington University at St. Louis - 00000446</t>
  </si>
  <si>
    <t>Watson Laboratories Inc - 00000576</t>
  </si>
  <si>
    <t>Wayne State University - 00000414</t>
  </si>
  <si>
    <t>Wellcome Trust - 00003114</t>
  </si>
  <si>
    <t>West Virginia University - 00002676</t>
  </si>
  <si>
    <t>Westat - 00003772</t>
  </si>
  <si>
    <t>WestED - 00000375</t>
  </si>
  <si>
    <t>Weston &amp; Bean Inc. - 00000034</t>
  </si>
  <si>
    <t>Weston &amp; Sampson Engineers, Inc - 00002743</t>
  </si>
  <si>
    <t>Westside Solar - 00003376</t>
  </si>
  <si>
    <t>Whitaker Foundation - 00000285</t>
  </si>
  <si>
    <t>White River Technologies - 00003465</t>
  </si>
  <si>
    <t>Wiemann-Lamphere Archiects - 00003197</t>
  </si>
  <si>
    <t>Wild Salmon Center - 00002304</t>
  </si>
  <si>
    <t>Wildlife Conservation Society - 00002872</t>
  </si>
  <si>
    <t>William Maclay Architects &amp; Planners - 00000398</t>
  </si>
  <si>
    <t>William Talbott Hillman Foundation - 00001793</t>
  </si>
  <si>
    <t>Windham Child Care Association - 00000832</t>
  </si>
  <si>
    <t>Windham Foundation - 00000332</t>
  </si>
  <si>
    <t>Windsor County Courthouse - 00003075</t>
  </si>
  <si>
    <t>Windsor County Justice Reinvestment Proj - 00002752</t>
  </si>
  <si>
    <t>Winooski School District - 00000363</t>
  </si>
  <si>
    <t>Winooski Valley Park District - 00003630</t>
  </si>
  <si>
    <t>Winrock International - 00000585</t>
  </si>
  <si>
    <t>Winstanley Property Management, LLC - 00003066</t>
  </si>
  <si>
    <t>WISER Systems, Inc. - 00003700</t>
  </si>
  <si>
    <t>Wistar Institute - 00002966</t>
  </si>
  <si>
    <t>Woods Hole Research Center - 00000364</t>
  </si>
  <si>
    <t>Woodstock Aqueduct Company - 00003494</t>
  </si>
  <si>
    <t>Woodstock Foundation, Inc. - 00003504</t>
  </si>
  <si>
    <t>Woodstock Water Buffalo Company - 00000286</t>
  </si>
  <si>
    <t>World Anti-Doping Agency - 00000736</t>
  </si>
  <si>
    <t>Wright's Excavating, Inc. - 00003388</t>
  </si>
  <si>
    <t>Wyeth Laboratories - 00000307</t>
  </si>
  <si>
    <t>Wyeth Nutritionals Inc - 00000362</t>
  </si>
  <si>
    <t>Wyeth Pharmaceuticals - 00000246</t>
  </si>
  <si>
    <t>Wyoming Council of Trout Unlimited - 00003082</t>
  </si>
  <si>
    <t>Yale University - 00000082</t>
  </si>
  <si>
    <t>Yandow Construction &amp; Development, LLC - 00003487</t>
  </si>
  <si>
    <t>Youth Advisory Cncl Caledonia So Essex - 00000755</t>
  </si>
  <si>
    <t>Zeneca Pharmaceutical Group - 00000135</t>
  </si>
  <si>
    <t>ZEUS Scientific - 00003367</t>
  </si>
  <si>
    <t>Zinpro Corporation - 00000665</t>
  </si>
  <si>
    <t>This is a list of all sponsors available in InfoEd.</t>
  </si>
  <si>
    <t>If you cannot find your sponsor in this list, contact SPA to add a new sponsor.</t>
  </si>
  <si>
    <t>Admin for Children and Families/ACF - 00000540</t>
  </si>
  <si>
    <t>Admin for Community Living/ACL - 00003048</t>
  </si>
  <si>
    <t>Agency Healthcare Research Quality/AHRQ - 00000091</t>
  </si>
  <si>
    <t>Agricultural Marketing Service/AMS/USDA - 00000895</t>
  </si>
  <si>
    <t>Agricultural Research Service/ARS/USDA - 00000139</t>
  </si>
  <si>
    <t>Animal Plant Health Inspect/APHIS/USDA - 00000317</t>
  </si>
  <si>
    <t>Appalachian Regional Commission - 00000571</t>
  </si>
  <si>
    <t>Baltimore VA Medical Center/VA - 00000841</t>
  </si>
  <si>
    <t>Bureau of Justice Assistance/BJA - 00000713</t>
  </si>
  <si>
    <t>Bureau of Land Management/BLM - 00003291</t>
  </si>
  <si>
    <t>Centers Disease Control Prevention/CDC - 00000330</t>
  </si>
  <si>
    <t>Centers Medicare Medicaid Services/CMS - 00000705</t>
  </si>
  <si>
    <t>Coop Ecosystem Studies Unit Network/CESU - 00000209</t>
  </si>
  <si>
    <t>Corporation Natl Community Service/CNCS - 00000695</t>
  </si>
  <si>
    <t>Farm Service Agency/FSA/USDA - 00000772</t>
  </si>
  <si>
    <t>Federal Emergency Management Agency/FEMA - 00002753</t>
  </si>
  <si>
    <t>Federal Highway Administration/FHA - 00000771</t>
  </si>
  <si>
    <t>Federal Transit Administration/FTA - 00000899</t>
  </si>
  <si>
    <t>Fogarty International Center/NIH - 00000537</t>
  </si>
  <si>
    <t>Food &amp; Drug Administration/FDA - 00000168</t>
  </si>
  <si>
    <t>Foreign Agricultural Services/FAS/USDA - 00000031</t>
  </si>
  <si>
    <t>Green Mountain National Forest/USDA - 00000358</t>
  </si>
  <si>
    <t>Health Resources Services Admin/HRSA - 00000021</t>
  </si>
  <si>
    <t>Institute Museum Library Services/IMLS - 00000044</t>
  </si>
  <si>
    <t>Lake Champlain Basin Program/EPA - 00000391</t>
  </si>
  <si>
    <t>Learn &amp; Serve America/CNCS - 00000683</t>
  </si>
  <si>
    <t>Marine Mammal Commission/MMC - 00002660</t>
  </si>
  <si>
    <t>Maternal Child Health Bureau/MCHB - 00002301</t>
  </si>
  <si>
    <t>National Aeronautics &amp; Space Admin/NASA - 00000192</t>
  </si>
  <si>
    <t>National Endowment for Humanities/NEH - 00000172</t>
  </si>
  <si>
    <t>National Highway Traffic Safety/NHTSA - 00002981</t>
  </si>
  <si>
    <t>National Inst Food Agriculture/NIFA/USDA - 00000336</t>
  </si>
  <si>
    <t>National Inst Standards Technology/NIST - 00000874</t>
  </si>
  <si>
    <t>National Oceanic Atmospheric Admin/NOAA - 00000029</t>
  </si>
  <si>
    <t>National Park Service/NPS - 00000247</t>
  </si>
  <si>
    <t>National Science Foundation/NSF - 00000214</t>
  </si>
  <si>
    <t>National Telecom Info Admin/NTIA - 00000920</t>
  </si>
  <si>
    <t>Natl Cancer Institute/NCI/NIH - 00000222</t>
  </si>
  <si>
    <t>Natl Center Comp Integrative/NCCIH/NIH - 00000221</t>
  </si>
  <si>
    <t>Natl Center Research Resources/NCRR/NIH - 00000239</t>
  </si>
  <si>
    <t>Natl Ctr Chronic Disease Prevent/NCCDPHP - 00000199</t>
  </si>
  <si>
    <t>Natl Ctr Minority Health Disp/NIMHD/NIH - 00000538</t>
  </si>
  <si>
    <t>Natl Eye Institute/NEI/NIH - 00000344</t>
  </si>
  <si>
    <t>Natl Heart Lung and Blood Inst/NHLBI/NIH - 00000140</t>
  </si>
  <si>
    <t>Natl Human Genome Rsrch Inst/NHGRI/NIH - 00000532</t>
  </si>
  <si>
    <t>Natl Inst Allergy Infectious/NIAID/NIH - 00000223</t>
  </si>
  <si>
    <t>Natl Inst Arthritis Musculoskl/NIAMS/NIH - 00000368</t>
  </si>
  <si>
    <t>Natl Inst Biomedical Imaging/NIBIB/NIH - 00000533</t>
  </si>
  <si>
    <t>Natl Inst Child Health Human /NICHD/NIH - 00000224</t>
  </si>
  <si>
    <t>Natl Inst Deafness Other Comm /NIDCD/NIH - 00000371</t>
  </si>
  <si>
    <t>Natl Inst Dental Craniofacial/NIDCR/NIH - 00000225</t>
  </si>
  <si>
    <t>Natl Inst Diabetes Digest Kidn/NIDDK/NIH - 00000190</t>
  </si>
  <si>
    <t>Natl Inst Environmental Health/NIEHS/NIH - 00000230</t>
  </si>
  <si>
    <t>Natl Inst Gen Medical Sciences/NIGMS/NIH - 00000369</t>
  </si>
  <si>
    <t>Natl Inst Neurological Stroke/NINDS/NIH - 00000191</t>
  </si>
  <si>
    <t>Natl Inst of Mental Health/NIMH/NIH - 00000370</t>
  </si>
  <si>
    <t>Natl Inst of Nursing Research/NINR/NIH - 00000534</t>
  </si>
  <si>
    <t>Natl Inst on Aging/NIA/NIH - 00000141</t>
  </si>
  <si>
    <t>Natl Inst on Alcohol Abuse/NIAAA/NIH - 00000213</t>
  </si>
  <si>
    <t>Natl Inst on Drug Abuse/NIDA/NIH - 00000102</t>
  </si>
  <si>
    <t>Natl Institutes of Health/NIH - 00000220</t>
  </si>
  <si>
    <t>Natl Library of Medicine/NIH - 00000950</t>
  </si>
  <si>
    <t>Natural Resources Conservation/NRCS/USDA - 00000063</t>
  </si>
  <si>
    <t>Northeast Region SARE Program</t>
  </si>
  <si>
    <t>Office of Advocacy and Outreach/USDA - 00003375</t>
  </si>
  <si>
    <t>Office of Research on Women's Health/NIH - 00000884</t>
  </si>
  <si>
    <t>Office of the Director/NIH - 00002896</t>
  </si>
  <si>
    <t>Peace Corps (PC) - 00000014</t>
  </si>
  <si>
    <t>Research Education &amp; Economics/USDA - 00000008</t>
  </si>
  <si>
    <t>Risk Management Agency/RMA/USDA - 00000429</t>
  </si>
  <si>
    <t>Rural Development/RD/USDA - 00000562</t>
  </si>
  <si>
    <t>Rural Housing Service/USDA - 00002861</t>
  </si>
  <si>
    <t>Sandia National Laboratories/DOE - 00000942</t>
  </si>
  <si>
    <t>Small Business Administration/SBA - 00000405</t>
  </si>
  <si>
    <t>Smithsonian Institution - 00003512</t>
  </si>
  <si>
    <t>Substance Abuse Mental Health/SAMHSA - 00000721</t>
  </si>
  <si>
    <t>United States Institute of Peace/USIP - 00000440</t>
  </si>
  <si>
    <t>US Agency Internatl Development/USAID - 00000027</t>
  </si>
  <si>
    <t>US Army Medical Rsrch Acquisition/DOD - 00000555</t>
  </si>
  <si>
    <t>US Census Bureau - 00000931</t>
  </si>
  <si>
    <t>US Department Health Human Services/DHHS - 00002302</t>
  </si>
  <si>
    <t>US Department Housing Urban Develop/HUD - 00000233</t>
  </si>
  <si>
    <t>US Department of Agriculture/USDA - 00000333</t>
  </si>
  <si>
    <t>US Department of Defense/DOD - 00000272</t>
  </si>
  <si>
    <t>US Department of Education/ED - 00000334</t>
  </si>
  <si>
    <t>US Department of Energy/DOE - 00000187</t>
  </si>
  <si>
    <t>US Department of Homeland Security/DHS - 00000691</t>
  </si>
  <si>
    <t>US Department of Justice/DOJ - 00000232</t>
  </si>
  <si>
    <t>US Department of Labor/DOL - 00000692</t>
  </si>
  <si>
    <t>US Department of State/DOS - 00000595</t>
  </si>
  <si>
    <t>US Department of the Army/DOD - 00000335</t>
  </si>
  <si>
    <t>US Department of the Interior/DOI - 00000122</t>
  </si>
  <si>
    <t>US Department of the Navy/DOD - 00000278</t>
  </si>
  <si>
    <t>US Department of Transportation/DOT - 00000180</t>
  </si>
  <si>
    <t>US Department of Treasury - 00000696</t>
  </si>
  <si>
    <t>US Department of Veterans Affairs/VA - 00002674</t>
  </si>
  <si>
    <t>US Environmental Protection Agency/EPA - 00000001</t>
  </si>
  <si>
    <t>US Fish and Wildlife Service/FWS - 00000428</t>
  </si>
  <si>
    <t>US Forest Service/FS/USDA - 00000227</t>
  </si>
  <si>
    <t>US Geological Survey/USGS - 00000296</t>
  </si>
  <si>
    <t>3M Pharmaceuticals - 00004188</t>
  </si>
  <si>
    <t>A Territory Resource - 00003805</t>
  </si>
  <si>
    <t>AAA Foundation for Traffic Safety - 00003806</t>
  </si>
  <si>
    <t>AARP Andrus Foundation - 00003807</t>
  </si>
  <si>
    <t>Abbott Vascular - 00004192</t>
  </si>
  <si>
    <t>AbbVie Inc. - 00004193</t>
  </si>
  <si>
    <t>Abraxis BioScience Inc. - 00004194</t>
  </si>
  <si>
    <t>Academy of Nutrition and Dietetics - 00003808</t>
  </si>
  <si>
    <t>Acadia Pharmaceuticals, Inc. - 00004195</t>
  </si>
  <si>
    <t>Acceleron Pharma - 00004196</t>
  </si>
  <si>
    <t>Acorda Therapeutics - 00004197</t>
  </si>
  <si>
    <t>Actelion - 00004118</t>
  </si>
  <si>
    <t>ActivBiotics, Inc. - 00004198</t>
  </si>
  <si>
    <t>Addison County Regional Planning Comm - 00003804</t>
  </si>
  <si>
    <t>Adirondack Park Agency - 00003809</t>
  </si>
  <si>
    <t>Adolor Corporation - 00004199</t>
  </si>
  <si>
    <t>Advanced Cardiovascular Systems, Inc - 00004200</t>
  </si>
  <si>
    <t>Advanced Magnetics, Inc. - 00004201</t>
  </si>
  <si>
    <t>Advanced Regenerative Manfctng Inst ARMI - 00003810</t>
  </si>
  <si>
    <t>Advanced Vision Technologies Inc - 00004023</t>
  </si>
  <si>
    <t>Aegerion Pharmaceuticals, Inc. - 00004202</t>
  </si>
  <si>
    <t>Aetna Foundation, Inc. - 00004076</t>
  </si>
  <si>
    <t>Affymax Inc. - 00004203</t>
  </si>
  <si>
    <t>AGA Medical Corporation - 00004204</t>
  </si>
  <si>
    <t>Agios Pharmaceuticals - 00004205</t>
  </si>
  <si>
    <t>Agricultural Research Center - 00004077</t>
  </si>
  <si>
    <t>Air Products and Chemicals, Inc. - 00004206</t>
  </si>
  <si>
    <t>Aircast Foundation - 00003811</t>
  </si>
  <si>
    <t>Aircast, Inc. - 00004792</t>
  </si>
  <si>
    <t>Akebia Therapeutics - 00004207</t>
  </si>
  <si>
    <t>Akina, Inc. - 00004208</t>
  </si>
  <si>
    <t>Akron General Medical Center - 00004793</t>
  </si>
  <si>
    <t>Akzo Organon Teknika - 00004119</t>
  </si>
  <si>
    <t>Alaska Science and Technology Foundation - 00003812</t>
  </si>
  <si>
    <t>Alba Therapeutics Corporation - 00004209</t>
  </si>
  <si>
    <t>Albany College Pharmacy Health Sciences - 00003874</t>
  </si>
  <si>
    <t>Albany Medical Center - 00003813</t>
  </si>
  <si>
    <t>Albany Medical College - 00003875</t>
  </si>
  <si>
    <t>Albert Einstein Institution - 00003814</t>
  </si>
  <si>
    <t>Albert Schweitzer Fellowship - 00003815</t>
  </si>
  <si>
    <t>Alberta Heritage Fdtn for Medical Rsrch - 00004078</t>
  </si>
  <si>
    <t>Albertsson-Hunter Corporation - 00004210</t>
  </si>
  <si>
    <t>Alcoholic Beverage Med Rsrch Foundation - 00003816</t>
  </si>
  <si>
    <t>Alcon Laboratories, Inc. - 00004211</t>
  </si>
  <si>
    <t>Alexion Pharmaceuticals, Inc. - 00004212</t>
  </si>
  <si>
    <t>Alimera Sciences, Inc. - 00004213</t>
  </si>
  <si>
    <t>Allelix Corporation - 00004120</t>
  </si>
  <si>
    <t>Allen Foundation, Inc. - 00003817</t>
  </si>
  <si>
    <t>Allergan Inc. - 00000127</t>
  </si>
  <si>
    <t>Alliance Cancer Control Program - 00003818</t>
  </si>
  <si>
    <t>Alliance for Lupus Research - 00003819</t>
  </si>
  <si>
    <t>Alliance for Sustainable Energy, LLC - 00003820</t>
  </si>
  <si>
    <t>Alliance Pharma Corporation - 00004121</t>
  </si>
  <si>
    <t>AlloCure Inc. - 00004214</t>
  </si>
  <si>
    <t>Alnara Pharmaceuticals, Inc. - 00004215</t>
  </si>
  <si>
    <t>Alpaca Research Foundation - 00003821</t>
  </si>
  <si>
    <t>Alpha Foundation Mine Safety Health - 00003822</t>
  </si>
  <si>
    <t>Alpha Omega Alpha Honor Medical Society - 00003823</t>
  </si>
  <si>
    <t>Alpha Phi Foundation - 00003824</t>
  </si>
  <si>
    <t>Altana Pharma Inc. - 00004122</t>
  </si>
  <si>
    <t>Altus Biologics, Inc - 00004216</t>
  </si>
  <si>
    <t>Alzheimer's Disease Cooperative/NIA/NIH - 00003956</t>
  </si>
  <si>
    <t>Alzheimer's Drug Discovery Foundation - 00003825</t>
  </si>
  <si>
    <t>Am Acad Otolaryngology Head Neck Surgery - 00003826</t>
  </si>
  <si>
    <t>Am Soc Regional Anesthesia Pain Medicine - 00003837</t>
  </si>
  <si>
    <t>AMEC Earth and Environmental - 00004123</t>
  </si>
  <si>
    <t>American Academy of Dermatology - 00003838</t>
  </si>
  <si>
    <t>American Agriculturalist Foundation - 00003839</t>
  </si>
  <si>
    <t>American Assn Colleges Teacher Education - 00003840</t>
  </si>
  <si>
    <t>American Assn for Advancement of Science - 00003841</t>
  </si>
  <si>
    <t>American Assn of OB and GYN Foundation - 00003842</t>
  </si>
  <si>
    <t>American Association of Medical Colleges - 00003843</t>
  </si>
  <si>
    <t>American Asthma Foundation - 00003844</t>
  </si>
  <si>
    <t>American Bioscience, Inc. - 00004217</t>
  </si>
  <si>
    <t>American Bird Conservancy - 00003845</t>
  </si>
  <si>
    <t>American Board Internal Medicine Fdtn - 00003846</t>
  </si>
  <si>
    <t>American Board of Orthopaedic Surgery - 00003847</t>
  </si>
  <si>
    <t>American Bus Association Foundation - 00003848</t>
  </si>
  <si>
    <t>American Cancer Research Ctr Fdtn ACRCF - 00004218</t>
  </si>
  <si>
    <t>American Civil Liberties Union Fdtn - 00003849</t>
  </si>
  <si>
    <t>American College of Cardiology - 00003850</t>
  </si>
  <si>
    <t>American College of Gastroenterology - 00003851</t>
  </si>
  <si>
    <t>American College of Rheumatology - 00003852</t>
  </si>
  <si>
    <t>American College of Sports Medicine - 00003853</t>
  </si>
  <si>
    <t>American Educational Research Assn - 00003854</t>
  </si>
  <si>
    <t>American Epilepsy Society - 00003855</t>
  </si>
  <si>
    <t>American Farm Bureau Research Foundation - 00003856</t>
  </si>
  <si>
    <t>American Gastroenterological Association - 00003857</t>
  </si>
  <si>
    <t>American Health Assistance Foundation - 00003858</t>
  </si>
  <si>
    <t>American Heart Assn - New England - 00000131</t>
  </si>
  <si>
    <t>American Honda Foundation - 00003859</t>
  </si>
  <si>
    <t>American Institute for Cancer Research - 00003860</t>
  </si>
  <si>
    <t>American Institutes for Research - 00003861</t>
  </si>
  <si>
    <t>American Medical Association Foundation - 00003862</t>
  </si>
  <si>
    <t>American Medical Systems, Inc. - 00004219</t>
  </si>
  <si>
    <t>American Nurses Foundation, Inc. - 00003863</t>
  </si>
  <si>
    <t>American Occupational Therapy Foundation - 00003864</t>
  </si>
  <si>
    <t>American Orthopaedic Soc Sports Medicine - 00003865</t>
  </si>
  <si>
    <t>American Paralysis Association - 00003866</t>
  </si>
  <si>
    <t>American Physical Therapy Association - 00003867</t>
  </si>
  <si>
    <t>American Physiological Society - 00003868</t>
  </si>
  <si>
    <t>American Psychological Association - 00003869</t>
  </si>
  <si>
    <t>American Sheep and Goat Center - 00003870</t>
  </si>
  <si>
    <t>American Soc Blood Marrow Transplant - 00003871</t>
  </si>
  <si>
    <t>American Soc Parenteral Ent Nutrition - 00003872</t>
  </si>
  <si>
    <t>American Society for Cell Biology (ASCB) - 00003873</t>
  </si>
  <si>
    <t>American Society for Eastern Arts - 00004487</t>
  </si>
  <si>
    <t>American Society for Mass Spectrometry - 00004488</t>
  </si>
  <si>
    <t>American Society of Clinical Oncology - 00004489</t>
  </si>
  <si>
    <t>American Society of Preventive Oncology - 00004490</t>
  </si>
  <si>
    <t>American Society Reproductive Immunology - 00004491</t>
  </si>
  <si>
    <t>American Sociological Association - 00004492</t>
  </si>
  <si>
    <t>American Speech Language Hearing Fdtn - 00004493</t>
  </si>
  <si>
    <t>American Syringomyelia Alliance Project - 00004494</t>
  </si>
  <si>
    <t>American Thrombosis Hemostasis Network - 00004495</t>
  </si>
  <si>
    <t>American University - 00003876</t>
  </si>
  <si>
    <t>American Urological Association - 00004496</t>
  </si>
  <si>
    <t>Andy Fund - 00004497</t>
  </si>
  <si>
    <t>Anesthesia Patient Safety Foundation - 00004498</t>
  </si>
  <si>
    <t>Angelman Syndrome Foundation - 00004499</t>
  </si>
  <si>
    <t>Angenics, Inc - 00004220</t>
  </si>
  <si>
    <t>Annapolis Laboratory - 00004221</t>
  </si>
  <si>
    <t>Anthera Pharmaceuticals, Inc. - 00004222</t>
  </si>
  <si>
    <t>Anxiety Disorders Association of America - 00004500</t>
  </si>
  <si>
    <t>Anxiety Disorders of America - 00004501</t>
  </si>
  <si>
    <t>AO ASIF Foundation (Switzerland) - 00004079</t>
  </si>
  <si>
    <t>AO Spine International - 00004124</t>
  </si>
  <si>
    <t>APDM Ambul Parkinsons Disease Monitoring - 00004223</t>
  </si>
  <si>
    <t>Aperture Bio - 00004794</t>
  </si>
  <si>
    <t>Appalachian State University - 00003877</t>
  </si>
  <si>
    <t>Applied Biosystems - 00004224</t>
  </si>
  <si>
    <t>Applied Research Associates Inc. - 00004024</t>
  </si>
  <si>
    <t>Apraxia Kids - 00004502</t>
  </si>
  <si>
    <t>Aptalis Pharma US, Inc. - 00004125</t>
  </si>
  <si>
    <t>Ara Parseghian Med Research Foundation - 00004503</t>
  </si>
  <si>
    <t>Archer Biosciences, Inc. - 00004225</t>
  </si>
  <si>
    <t>Arena Pharmaceuticals - 00004810</t>
  </si>
  <si>
    <t>Arginox Pharmaceuticals, Inc. - 00004226</t>
  </si>
  <si>
    <t>ARIAD Pharmaceuticals, Inc. - 00004227</t>
  </si>
  <si>
    <t>Arizona Cancer Center - 00004504</t>
  </si>
  <si>
    <t>Array BioPharma Inc - 00004228</t>
  </si>
  <si>
    <t>Arrowhead Regional Development Comm - 00004229</t>
  </si>
  <si>
    <t>ArthroCare Corporation - 00004230</t>
  </si>
  <si>
    <t>Arthur Ross Foundation - 00004505</t>
  </si>
  <si>
    <t>ARYx Therapeutics - 00004231</t>
  </si>
  <si>
    <t>Ascension Orthopedics, Inc. - 00004232</t>
  </si>
  <si>
    <t>Ascenta Therapeutics - 00004126</t>
  </si>
  <si>
    <t>ASHP Foundation - 00004506</t>
  </si>
  <si>
    <t>ASHRAE - 00004507</t>
  </si>
  <si>
    <t>Asia Society - 00004508</t>
  </si>
  <si>
    <t>Aspect Medical Systems - 00004233</t>
  </si>
  <si>
    <t>Aspen Institute - 00004509</t>
  </si>
  <si>
    <t>Aspen Rhodes Research Foundation - 00004510</t>
  </si>
  <si>
    <t>Aspen Systems, Inc - 00004234</t>
  </si>
  <si>
    <t>ASPET - 00004511</t>
  </si>
  <si>
    <t>Assn American Colleges and Universities - 00004512</t>
  </si>
  <si>
    <t>Assn for Prevention Teaching and Rsrch - 00004513</t>
  </si>
  <si>
    <t>Assn International Cancer Research - 00004080</t>
  </si>
  <si>
    <t>Assn of Maternal &amp; Child Health Programs - 00004514</t>
  </si>
  <si>
    <t>Assn Professors Gynecology &amp; Obstetrics - 00004827</t>
  </si>
  <si>
    <t>Assn Profs Infection Cntrl Epidemiology - 00004515</t>
  </si>
  <si>
    <t>Assoc of Public Health Laboratories - 00000051</t>
  </si>
  <si>
    <t>Associates In Psychiatry - 00004189</t>
  </si>
  <si>
    <t>Associates In Psychology - 00004026</t>
  </si>
  <si>
    <t>Associates Physical Occupational Therapy - 00004235</t>
  </si>
  <si>
    <t>Association for Surgical Education - 00004516</t>
  </si>
  <si>
    <t>Association for Voluntary Sterilization - 00004517</t>
  </si>
  <si>
    <t>Association for Women in Mathematics - 00004518</t>
  </si>
  <si>
    <t>Astellas Pharma US, Inc. - 00004236</t>
  </si>
  <si>
    <t>Athersys, Inc. - 00004237</t>
  </si>
  <si>
    <t>Atran Foundation - 00004519</t>
  </si>
  <si>
    <t>Atritech, Inc. - 00004238</t>
  </si>
  <si>
    <t>Augmentrx Medic - 00004027</t>
  </si>
  <si>
    <t>Aureon Biosciences Corporation - 00004239</t>
  </si>
  <si>
    <t>Auspex Pharmaceuticals - 00004240</t>
  </si>
  <si>
    <t>Austin Construction, Inc. - 00004028</t>
  </si>
  <si>
    <t>Australian Embassy - 00004068</t>
  </si>
  <si>
    <t>Australian Spinal Research Foundation - 00004081</t>
  </si>
  <si>
    <t>Autism Speaks - 00004520</t>
  </si>
  <si>
    <t>Autodesk - 00004241</t>
  </si>
  <si>
    <t>Avon Foundation - 00004521</t>
  </si>
  <si>
    <t>Axial Biotech, Inc. - 00004242</t>
  </si>
  <si>
    <t>B*Cured - 00004082</t>
  </si>
  <si>
    <t>Baird Children's Center - 00003977</t>
  </si>
  <si>
    <t>Ball Seed Company - 00004243</t>
  </si>
  <si>
    <t>Baltimore Cancer Research Center - 00004522</t>
  </si>
  <si>
    <t>Bambach Saddle Seat Company - 00004127</t>
  </si>
  <si>
    <t>Bank of America Foundation - 00004523</t>
  </si>
  <si>
    <t>Bank of New York - 00004244</t>
  </si>
  <si>
    <t>Banwell White Arnold Hemberger &amp; Par - 00004029</t>
  </si>
  <si>
    <t>Barbara Ann Karmanos Cancer Institute - 00004524</t>
  </si>
  <si>
    <t>BARD Peripheral Vascular, Inc. - 00004245</t>
  </si>
  <si>
    <t>BARD US Israel Binational Rsrch Dev Fund - 00004083</t>
  </si>
  <si>
    <t>Barre Granite Association - 00004030</t>
  </si>
  <si>
    <t>Barrow Neurological Institute - 00004525</t>
  </si>
  <si>
    <t>BARRX Medical, Inc. - 00004246</t>
  </si>
  <si>
    <t>Basilea Pharmaceutica Ltd. - 00004128</t>
  </si>
  <si>
    <t>Battelle - 00004247</t>
  </si>
  <si>
    <t>Battenkill Technologies, Inc. - 00004031</t>
  </si>
  <si>
    <t>Bauerfeind Anlagen GmbH - 00004129</t>
  </si>
  <si>
    <t>Bay Area Environmental Research Inst - 00004526</t>
  </si>
  <si>
    <t>Bayer Corporation - 00004248</t>
  </si>
  <si>
    <t>Bayer Healthcare Pharmaceuticals - 00004130</t>
  </si>
  <si>
    <t>Baylor University - 00003878</t>
  </si>
  <si>
    <t>Baystate Medical Center - 00004527</t>
  </si>
  <si>
    <t>Beaufour Ipsen Pharma S.A.S. - 00004131</t>
  </si>
  <si>
    <t>Beaumont Health - 00004528</t>
  </si>
  <si>
    <t>Becton, Dickinson and Company - 00004249</t>
  </si>
  <si>
    <t>Bell Atlantic - 00004250</t>
  </si>
  <si>
    <t>Belmont Forum Secretariat - 00004084</t>
  </si>
  <si>
    <t>Bentley University - 00004795</t>
  </si>
  <si>
    <t>Berlex Foundation - 00004529</t>
  </si>
  <si>
    <t>Berlex Laboratories, Inc. - 00004251</t>
  </si>
  <si>
    <t>Berryman Institute - 00004530</t>
  </si>
  <si>
    <t>Biacore, Inc. - 00004252</t>
  </si>
  <si>
    <t>Bigelow Laboratory for Ocean Sciences - 00004531</t>
  </si>
  <si>
    <t>BioBlast Pharma, Ltd - 00004132</t>
  </si>
  <si>
    <t>BioMed Valley Discoveries - 00004253</t>
  </si>
  <si>
    <t>BioNovo, Inc. - 00004254</t>
  </si>
  <si>
    <t>Bionx - 00004133</t>
  </si>
  <si>
    <t>Biotie Therapies Corp. - 00004134</t>
  </si>
  <si>
    <t>Biotronik, Inc. - 00004135</t>
  </si>
  <si>
    <t>Blue Cross Blue Shield of VT - 00000594</t>
  </si>
  <si>
    <t>Boehringer Ingelheim Pharmaceuticals - 00004136</t>
  </si>
  <si>
    <t>Boeing Company - 00004255</t>
  </si>
  <si>
    <t>Boston Foundation - 00004532</t>
  </si>
  <si>
    <t>Boston Life Sciences, Inc. - 00004256</t>
  </si>
  <si>
    <t>Boston Rheology - 00004257</t>
  </si>
  <si>
    <t>Boston Scientific Corporation - 00004258</t>
  </si>
  <si>
    <t>Bowling Green State University - 00003880</t>
  </si>
  <si>
    <t>Bowman Gray School of Medicine - 00003881</t>
  </si>
  <si>
    <t>Bracco Diagnostics, Inc. - 00004259</t>
  </si>
  <si>
    <t>Braeburn Pharmaceudicals - 00004260</t>
  </si>
  <si>
    <t>Brain and Behavior Research Foundation - 00004533</t>
  </si>
  <si>
    <t>Brain Tumor Society - 00004534</t>
  </si>
  <si>
    <t>Braintree Laboratories, Inc. - 00004261</t>
  </si>
  <si>
    <t>Braitmayer Foundation - 00004535</t>
  </si>
  <si>
    <t>Brandeis University - 00003882</t>
  </si>
  <si>
    <t>Brattleboro Area Drop In Center, Inc. - 00004014</t>
  </si>
  <si>
    <t>Breast Cancer Alliance - 00003801</t>
  </si>
  <si>
    <t>Brigham Young University - 00003883</t>
  </si>
  <si>
    <t>British Council of Higher Education - 00004085</t>
  </si>
  <si>
    <t>British Maternal Fetal Medicine Society - 00004086</t>
  </si>
  <si>
    <t>BTG International, Inc. - 00004137</t>
  </si>
  <si>
    <t>Bullock Real Estate - 00000149</t>
  </si>
  <si>
    <t>Burlington HC Research Group - 00004032</t>
  </si>
  <si>
    <t>Burnham Institute - 00004536</t>
  </si>
  <si>
    <t>Cabot Creamery - 00004033</t>
  </si>
  <si>
    <t>California Department of Conservation - 00003830</t>
  </si>
  <si>
    <t>California Inst Biomedical Research - 00004537</t>
  </si>
  <si>
    <t>California Institute of Technology - 00004538</t>
  </si>
  <si>
    <t>California Polytech State University - 00003884</t>
  </si>
  <si>
    <t>Cambia Health Foundation - 00003803</t>
  </si>
  <si>
    <t>Cambridge Systematics, Inc. - 00004262</t>
  </si>
  <si>
    <t>Canadian Association of Gastroenterology - 00004087</t>
  </si>
  <si>
    <t>Canadian Horticultural Council - 00004088</t>
  </si>
  <si>
    <t>Canadian Institutes of Health Research - 00004069</t>
  </si>
  <si>
    <t>Canadian Light Source, Inc. - 00004138</t>
  </si>
  <si>
    <t>Cancer Immunotherapy Trials Network - 00004539</t>
  </si>
  <si>
    <t>Cancer Research Institute, Inc. - 00004540</t>
  </si>
  <si>
    <t>Cancer Research UK - 00004089</t>
  </si>
  <si>
    <t>Capricor Therapeutics, Inc. - 00004263</t>
  </si>
  <si>
    <t>Cardiome Pharma Corporation - 00004139</t>
  </si>
  <si>
    <t>Cardiovascular Research Foundation - 00004541</t>
  </si>
  <si>
    <t>CARRA Childhood Arth Rheu Rsrch Alliance - 00004542</t>
  </si>
  <si>
    <t>Castle Biosciences Incorporated - 00004264</t>
  </si>
  <si>
    <t>Catalyst Fund New Zealand Ministry - 00004070</t>
  </si>
  <si>
    <t>CDC Foundation - 00004543</t>
  </si>
  <si>
    <t>Celldex Therapeutics, Inc. - 00004265</t>
  </si>
  <si>
    <t>Center for Contemplative Mind in Society - 00004544</t>
  </si>
  <si>
    <t>Center for Produce Safety - 00004545</t>
  </si>
  <si>
    <t>Center Internatl Blood Marrow Transplant - 00004546</t>
  </si>
  <si>
    <t>Centocor Corporation - 00004266</t>
  </si>
  <si>
    <t>Central Vermont Regional Planning - 00002905</t>
  </si>
  <si>
    <t>Cerevast Medical, Inc. - 00004267</t>
  </si>
  <si>
    <t>Cervical Spine Research Society - 00004547</t>
  </si>
  <si>
    <t>CGD Research Trust - 00004548</t>
  </si>
  <si>
    <t>Champlain Valley AHEC - 00003978</t>
  </si>
  <si>
    <t>Chatham University - 00003885</t>
  </si>
  <si>
    <t>Chenette Associates - 00004034</t>
  </si>
  <si>
    <t>Chicago Community Trust - 00004549</t>
  </si>
  <si>
    <t>Children's Hospital Los Angeles - 00004550</t>
  </si>
  <si>
    <t>Children's Hospital Oakland Rsrch Inst - 00004551</t>
  </si>
  <si>
    <t>Children's Hospital of Pittsburgh - 00004552</t>
  </si>
  <si>
    <t>Children's Neuroblastoma Cancer Fdtn - 00004553</t>
  </si>
  <si>
    <t>Children's Tumor Foundation - 00004554</t>
  </si>
  <si>
    <t>Chimerix Inc. - 00004268</t>
  </si>
  <si>
    <t>Chimney Point LLC - 00004035</t>
  </si>
  <si>
    <t>Chittenden County Medical Society - 00003979</t>
  </si>
  <si>
    <t>Civilian Research Development Foundation - 00004555</t>
  </si>
  <si>
    <t>Clarkson University - 00004829</t>
  </si>
  <si>
    <t>Climate Change Agriculture Food Security - 00004556</t>
  </si>
  <si>
    <t>College Environ Science Forestry EFS NY - 00003886</t>
  </si>
  <si>
    <t>Colorado Corn - 00004557</t>
  </si>
  <si>
    <t>Colorado Division Parks Outdoor Recreat - 00003831</t>
  </si>
  <si>
    <t>Columbia County Health System - 00004558</t>
  </si>
  <si>
    <t>Community Prgrms Clinical Research AIDS - 00004559</t>
  </si>
  <si>
    <t>Community Teamwork, Inc. - 00004560</t>
  </si>
  <si>
    <t>Conatus Pharmaceuticals Inc. - 00004269</t>
  </si>
  <si>
    <t>Congress of Neurological Surgeons - 00004561</t>
  </si>
  <si>
    <t>Connecticut Innovations - 00004270</t>
  </si>
  <si>
    <t>Conquer Cancer Foundation of ASCO - 00004562</t>
  </si>
  <si>
    <t>Conrad N. Hilton Foundation - 00004563</t>
  </si>
  <si>
    <t>Conservation Collaboratives - 00003983</t>
  </si>
  <si>
    <t>Conservation Law Foundation - 00003984</t>
  </si>
  <si>
    <t>Consortium Universities Adv Hydro Scienc - 00003957</t>
  </si>
  <si>
    <t>Contura, Inc. - 00004271</t>
  </si>
  <si>
    <t>Copley Professional Services Group, Inc. - 00004036</t>
  </si>
  <si>
    <t>Cordis (Johnson &amp; Johnson) - 00004272</t>
  </si>
  <si>
    <t>Corning Incorporated Foundation - 00004564</t>
  </si>
  <si>
    <t>Correct Care Solutions - 00002857</t>
  </si>
  <si>
    <t>Council International Exchange Scholars - 00004565</t>
  </si>
  <si>
    <t>Countermeasures Assessment Security - 00004273</t>
  </si>
  <si>
    <t>Covidien - 00004274</t>
  </si>
  <si>
    <t>Craig H Neilsen Foundation - 00004566</t>
  </si>
  <si>
    <t>Creative Microsystems Corporation - 00004037</t>
  </si>
  <si>
    <t>Crohn's and Colitis Foundation of Canada - 00004091</t>
  </si>
  <si>
    <t>CSPC Pharmaceutical Co., LTD - 00004140</t>
  </si>
  <si>
    <t>CURE Citizens United Research Epilepsy - 00004567</t>
  </si>
  <si>
    <t>Curing Kids' Cancer, Inc. - 00004568</t>
  </si>
  <si>
    <t>Cytogen Corporation - 00004275</t>
  </si>
  <si>
    <t>CytRx Corporation - 00004276</t>
  </si>
  <si>
    <t>CYTYC Corp. - 00004277</t>
  </si>
  <si>
    <t>Daiichi Sankyo - 00004141</t>
  </si>
  <si>
    <t>Dairy Research Laboratories - 00004278</t>
  </si>
  <si>
    <t>Dana Foundation, The - 00004569</t>
  </si>
  <si>
    <t>Dannon Company, Inc (The) - 00004279</t>
  </si>
  <si>
    <t>DARTNet Institute - 00004570</t>
  </si>
  <si>
    <t>David and Lucile Packard Foundation - 00004571</t>
  </si>
  <si>
    <t>de maximus, Inc - 00004280</t>
  </si>
  <si>
    <t>Delft University of Technology - 00003938</t>
  </si>
  <si>
    <t>Denver Biomedical Inc. - 00004281</t>
  </si>
  <si>
    <t>DePuy Synthes - 00004282</t>
  </si>
  <si>
    <t>Dermatology Foundation - 00004572</t>
  </si>
  <si>
    <t>Design Science Consulting Inc. - 00004283</t>
  </si>
  <si>
    <t>Diabetes Research Wellness Foundation - 00004573</t>
  </si>
  <si>
    <t>Digestive Care, Inc. - 00004284</t>
  </si>
  <si>
    <t>DJ Orthopaedics - 00004285</t>
  </si>
  <si>
    <t>DJO, LLC - 00004286</t>
  </si>
  <si>
    <t>DO NOT USE - 00004574</t>
  </si>
  <si>
    <t>Donaghue Foundation - 00004575</t>
  </si>
  <si>
    <t>Donald W Reynolds Foundation - 00004576</t>
  </si>
  <si>
    <t>Doug Flutie Jr. Foundation for Autism - 00004577</t>
  </si>
  <si>
    <t>Ducks Unlimited Great Lakes Atlantic Reg - 00004578</t>
  </si>
  <si>
    <t>Dupont Merck Pharmaceutical Company - 00004287</t>
  </si>
  <si>
    <t>Duquesne University - 00003887</t>
  </si>
  <si>
    <t>DVO, Inc. - 00004813</t>
  </si>
  <si>
    <t>Earth Tech - 00004288</t>
  </si>
  <si>
    <t>Easter Seal Foundation - 00004579</t>
  </si>
  <si>
    <t>Economic Research Services/ERS/USDA - 00003958</t>
  </si>
  <si>
    <t>ECONorthwest - 00004580</t>
  </si>
  <si>
    <t>Edith Wolfson Medical Center - 00004092</t>
  </si>
  <si>
    <t>Edward Mallinckrodt Foundation - 00004581</t>
  </si>
  <si>
    <t>Ehrmann Commonwealth Dairy - 00004038</t>
  </si>
  <si>
    <t>Eisai Inc. - 00004289</t>
  </si>
  <si>
    <t>Elan Corporation - 00004142</t>
  </si>
  <si>
    <t>Eleanor Cote Foundation - 00004093</t>
  </si>
  <si>
    <t>Elekta, Ltd - 00004143</t>
  </si>
  <si>
    <t>Elsa U. Pardee Foundation - 00004582</t>
  </si>
  <si>
    <t>Elsevier Foundation - 00004583</t>
  </si>
  <si>
    <t>Emergency Medicine Foundation - 00004584</t>
  </si>
  <si>
    <t>Endocyte, Inc. - 00004290</t>
  </si>
  <si>
    <t>Endologix, Inc. - 00004291</t>
  </si>
  <si>
    <t>Enterprise Foundation - 00004585</t>
  </si>
  <si>
    <t>Environmental Rsrch Education Foundation - 00004586</t>
  </si>
  <si>
    <t>Esther A and Joseph Klingenstein Fund - 00004587</t>
  </si>
  <si>
    <t>Ethicon - 00004292</t>
  </si>
  <si>
    <t>European Society of Cardiology - 00004144</t>
  </si>
  <si>
    <t>EUSA Pharma - 00004293</t>
  </si>
  <si>
    <t>EV3 Neurovascular - 00004294</t>
  </si>
  <si>
    <t>Ewing Marion Kauffman Foundation - 00004588</t>
  </si>
  <si>
    <t>Exelixis, Inc. - 00004295</t>
  </si>
  <si>
    <t>EyeTech Pharmaceuticals - 00004296</t>
  </si>
  <si>
    <t>FACE Foundation - 00004589</t>
  </si>
  <si>
    <t>Fahs-Beck Fund for Rsrch Experimentation - 00004590</t>
  </si>
  <si>
    <t>Farm Aid Foundation - 00004591</t>
  </si>
  <si>
    <t>Farm Commons - 00004592</t>
  </si>
  <si>
    <t>Farm Credit East - 00004297</t>
  </si>
  <si>
    <t>Farm Pilot Project Coordination, Inc. - 00004298</t>
  </si>
  <si>
    <t>Farmers Advocating for Organics - 00004299</t>
  </si>
  <si>
    <t>Fate Therapeutics, Inc. - 00004300</t>
  </si>
  <si>
    <t>Feeding America - 00004593</t>
  </si>
  <si>
    <t>Feinstein Institute for Medical Research - 00003746</t>
  </si>
  <si>
    <t>Feldco Development - 00004301</t>
  </si>
  <si>
    <t>Feminist Majority Foundation - 00004594</t>
  </si>
  <si>
    <t>Ferring Pharmaceuticals - 00004146</t>
  </si>
  <si>
    <t>Fetzer Institute - 00004595</t>
  </si>
  <si>
    <t>FibroGen, Inc. - 00004302</t>
  </si>
  <si>
    <t>Fisher BioServices - 00004303</t>
  </si>
  <si>
    <t>Fletcher Allen Community Health Fndtn - 00000156</t>
  </si>
  <si>
    <t>Flex Pharma - 00004304</t>
  </si>
  <si>
    <t>Florida Institute of Technology - 00003888</t>
  </si>
  <si>
    <t>Florida International University - 00003889</t>
  </si>
  <si>
    <t>FlowMedica, Inc. - 00004305</t>
  </si>
  <si>
    <t>Focus Surgery Inc. - 00004306</t>
  </si>
  <si>
    <t>Food Works - 00004094</t>
  </si>
  <si>
    <t>FoodCorps - 00004596</t>
  </si>
  <si>
    <t>Forcier Consulting Engineers - 00004015</t>
  </si>
  <si>
    <t>Forest Laboratories - 00004307</t>
  </si>
  <si>
    <t>Foundation for Alcohol Research - 00004597</t>
  </si>
  <si>
    <t>Foundation for Food &amp; Agriculture Rsrch - 00004598</t>
  </si>
  <si>
    <t>Foundation Innovation Translation Safety - 00004599</t>
  </si>
  <si>
    <t>Foundation Research Sci Tech New Zealand - 00004095</t>
  </si>
  <si>
    <t>Frank and Brina Sands Foundation - 00003985</t>
  </si>
  <si>
    <t>Franklin Cnty Community Development Corp - 00004600</t>
  </si>
  <si>
    <t>Fulbright Commission - 00004601</t>
  </si>
  <si>
    <t>Furiex Pharmaceuticals, Inc. - 00004308</t>
  </si>
  <si>
    <t>G.D. Searle LLC - 00004309</t>
  </si>
  <si>
    <t>Gabrielle's Angel Fdtn Cancer Research - 00004602</t>
  </si>
  <si>
    <t>Galera Therapeutics, Inc - 00004310</t>
  </si>
  <si>
    <t>Gateway for Cancer Research - 00004603</t>
  </si>
  <si>
    <t>Genencor International, Inc. - 00004311</t>
  </si>
  <si>
    <t>Genentech Foundation Growth Development - 00004604</t>
  </si>
  <si>
    <t>General Electric Healthcare - 00004312</t>
  </si>
  <si>
    <t>General Mills Foundation - 00004605</t>
  </si>
  <si>
    <t>GenomeDx Biosciences Inc. - 00004145</t>
  </si>
  <si>
    <t>George M O'Brien Urology Research Center - 00003890</t>
  </si>
  <si>
    <t>George Mason University - 00003891</t>
  </si>
  <si>
    <t>Georgia Institute of Technology - 00003892</t>
  </si>
  <si>
    <t>Gerber Foundation - 00004606</t>
  </si>
  <si>
    <t>Gilead Colorado, Inc. - 00004313</t>
  </si>
  <si>
    <t>Gillette Company - 00004314</t>
  </si>
  <si>
    <t>Given Imaging, Ltd. - 00004147</t>
  </si>
  <si>
    <t>Global Health Innovative Technology Fund - 00004096</t>
  </si>
  <si>
    <t>Global Livestock CRSP - 00003954</t>
  </si>
  <si>
    <t>GOG Foundation, Inc. - 00004607</t>
  </si>
  <si>
    <t>Google Research - 00004315</t>
  </si>
  <si>
    <t>Grass Foundation - 00004608</t>
  </si>
  <si>
    <t>Great Bay Hydro Corp - 00004316</t>
  </si>
  <si>
    <t>Great Lakes Fishery Trust - 00004609</t>
  </si>
  <si>
    <t>Greater Los Angeles Healthcare System/VA - 00003952</t>
  </si>
  <si>
    <t>Greatwood Management Company, LLC - 00004039</t>
  </si>
  <si>
    <t>Greenleaf, LLC - 00004040</t>
  </si>
  <si>
    <t>Greenscale Technologies - 00004041</t>
  </si>
  <si>
    <t>Greenwall Foundation - 00004610</t>
  </si>
  <si>
    <t>Grifols Therapeutics, Inc. - 00004148</t>
  </si>
  <si>
    <t>GSR Solutions LLC - 00004016</t>
  </si>
  <si>
    <t>Guerbet - 00004149</t>
  </si>
  <si>
    <t>GW Research Ltd - 00004150</t>
  </si>
  <si>
    <t>Gynecologic Cancer Foundation - 00004611</t>
  </si>
  <si>
    <t>Gynecologic Oncology Group - 00004612</t>
  </si>
  <si>
    <t>Haemonetics Corporation - 00004317</t>
  </si>
  <si>
    <t>Hahnemann University Hospital - 00003893</t>
  </si>
  <si>
    <t>Hamilton Health Sciences - 00004151</t>
  </si>
  <si>
    <t>Hannaford Charitable Foundation - 00004318</t>
  </si>
  <si>
    <t>Harrington Discovery Inst Univ Hospitals - 00004613</t>
  </si>
  <si>
    <t>Harvard Apparatus Regenerative Tech - 00004319</t>
  </si>
  <si>
    <t>Harvard School of Public Health - 00003894</t>
  </si>
  <si>
    <t>Harvard University - 00000970</t>
  </si>
  <si>
    <t>Harvest Technologies Corporation - 00004320</t>
  </si>
  <si>
    <t>Health Research Council of New Zealand - 00004071</t>
  </si>
  <si>
    <t>Health Research, Inc - 00004614</t>
  </si>
  <si>
    <t>Health Resources and Development, Inc - 00004615</t>
  </si>
  <si>
    <t>Healthsim, Inc. - 00004042</t>
  </si>
  <si>
    <t>Hearst Foundations - 00004616</t>
  </si>
  <si>
    <t>Heart and Stroke Foundation of Canada - 00004097</t>
  </si>
  <si>
    <t>Hebrew Rehabilitation Center for Aged - 00004617</t>
  </si>
  <si>
    <t>Heineman Foundation - 00004618</t>
  </si>
  <si>
    <t>Heinz Family Foundation - 00004619</t>
  </si>
  <si>
    <t>Heiser Prgrm Rsrch Leprosy Tuberculosis - 00004620</t>
  </si>
  <si>
    <t>Helen Hay Whitney Foundation - 00004621</t>
  </si>
  <si>
    <t>Help Me Grow National Center - 00004622</t>
  </si>
  <si>
    <t>Helsinn Pharmaceuticals, Inc - 00004321</t>
  </si>
  <si>
    <t>Hematologic Tech - 00004322</t>
  </si>
  <si>
    <t>Henry David Thoreau Foundation - 00004623</t>
  </si>
  <si>
    <t>Henry Luce Foundation, Inc. - 00004624</t>
  </si>
  <si>
    <t>Henry P. Kendall Foundation - 00004828</t>
  </si>
  <si>
    <t>Herman Frasch Foundation - 00004625</t>
  </si>
  <si>
    <t>Herzl Institute - 00004098</t>
  </si>
  <si>
    <t>Higher Education for Development - 00004626</t>
  </si>
  <si>
    <t>Highfields Institute, The - 00003986</t>
  </si>
  <si>
    <t>Hilda and Preston Davis Foundation - 00004627</t>
  </si>
  <si>
    <t>Hirshberg Fdtn Pancreatic Cancer Rsrch - 00004628</t>
  </si>
  <si>
    <t>Historic Windsor, Inc. - 00003987</t>
  </si>
  <si>
    <t>Hollis - Eden Pharmaceuticals - 00004323</t>
  </si>
  <si>
    <t>Hologic Inc - 00002855</t>
  </si>
  <si>
    <t>Holstein Association USA, Inc. - 00003988</t>
  </si>
  <si>
    <t>Honda Foundation - 00004099</t>
  </si>
  <si>
    <t>Hope for Depression Research Foundation - 00004629</t>
  </si>
  <si>
    <t>Horizons Engineering, Inc. - 00004324</t>
  </si>
  <si>
    <t>Howard and Georgeanna Jones Foundation - 00004630</t>
  </si>
  <si>
    <t>Howard University - 00003895</t>
  </si>
  <si>
    <t>HRL Laboratories, LLC - 00004325</t>
  </si>
  <si>
    <t>Hudson River Foundation - 00004631</t>
  </si>
  <si>
    <t>HudsonAlpha Institute for Biotechnology - 00004632</t>
  </si>
  <si>
    <t>Human Genome Sciences, Inc - 00004326</t>
  </si>
  <si>
    <t>Hyundai Hope On Wheels - 00003950</t>
  </si>
  <si>
    <t>Idaho State University - 00004796</t>
  </si>
  <si>
    <t>IDEC Pharmaceuticals Corp. - 00004327</t>
  </si>
  <si>
    <t>Idera Pharmaceuticals, Inc. - 00004328</t>
  </si>
  <si>
    <t>IDM Pharma, Inc. - 00004329</t>
  </si>
  <si>
    <t>ImClone Systems, Inc. - 00004330</t>
  </si>
  <si>
    <t>iMesh Surgical, Inc. - 00004017</t>
  </si>
  <si>
    <t>Immucor, Inc. - 00004331</t>
  </si>
  <si>
    <t>Immune Design Corp - 00004332</t>
  </si>
  <si>
    <t>ImmuneWorks, Inc. - 00004333</t>
  </si>
  <si>
    <t>Immunomedics, Inc. - 00004334</t>
  </si>
  <si>
    <t>Immunotec, Inc. - 00004152</t>
  </si>
  <si>
    <t>Impellia - 00004335</t>
  </si>
  <si>
    <t>Imperial College Science Tech Medicine - 00004100</t>
  </si>
  <si>
    <t>IMS Health - 00004336</t>
  </si>
  <si>
    <t>Incyte Corporation - 00004337</t>
  </si>
  <si>
    <t>Indivior Inc. - 00004338</t>
  </si>
  <si>
    <t>INEOS Healthcare - 00004153</t>
  </si>
  <si>
    <t>Infectious Diseases Society of America - 00004633</t>
  </si>
  <si>
    <t>Innocoll Technologies - 00004154</t>
  </si>
  <si>
    <t>Inova Health Care Services - 00004634</t>
  </si>
  <si>
    <t>Institute for New Economic Thinking - 00004339</t>
  </si>
  <si>
    <t>Institute for Social and Economic Devel - 00004635</t>
  </si>
  <si>
    <t>Institute on Medicine as a Profession - 00004636</t>
  </si>
  <si>
    <t>Integrated Biomedical Systems - 00004018</t>
  </si>
  <si>
    <t>Intelligent Automation, Inc. - 00004340</t>
  </si>
  <si>
    <t>Inter-American Foundation - 00003960</t>
  </si>
  <si>
    <t>Intercept Pharmaceuticals, Inc. - 00004341</t>
  </si>
  <si>
    <t>Intermune Pharmaceuticals, Inc. - 00004155</t>
  </si>
  <si>
    <t>International Anesthesia Research Soc - 00004637</t>
  </si>
  <si>
    <t>International Bone and Mineral Society - 00004638</t>
  </si>
  <si>
    <t>International Cancer Genome Consortium - 00004101</t>
  </si>
  <si>
    <t>International Fine Print Dealers Assn - 00004639</t>
  </si>
  <si>
    <t>International Joint Commission - 00004640</t>
  </si>
  <si>
    <t>International Literacy Association - 00004641</t>
  </si>
  <si>
    <t>International Olympic Committee - 00004102</t>
  </si>
  <si>
    <t>Internatl Agency Prevention of Blindness - 00004642</t>
  </si>
  <si>
    <t>Internatl Assn for the Study of Pain - 00004643</t>
  </si>
  <si>
    <t>Internatl Ctr Diarrhoeal Disease Rsrch - 00004103</t>
  </si>
  <si>
    <t>Internatl Essential Tremor Foundation - 00004644</t>
  </si>
  <si>
    <t>Interstitial Cystitis Association - 00004645</t>
  </si>
  <si>
    <t>Invivo Corporation - 00004342</t>
  </si>
  <si>
    <t>IonOptix LLC - 00004343</t>
  </si>
  <si>
    <t>Iris Fund for Prevention of Blindness - 00004646</t>
  </si>
  <si>
    <t>Iverson Genetic Diagnostics, Inc. - 00004344</t>
  </si>
  <si>
    <t>J&amp;J Medical Device Business Service Inc - 00003585</t>
  </si>
  <si>
    <t>J. Warren and Lois McClure Foundation - 00003989</t>
  </si>
  <si>
    <t>Jackson Laboratory - 00004345</t>
  </si>
  <si>
    <t>Jacobus Pharmaceutical Company - 00004346</t>
  </si>
  <si>
    <t>James S. McDonnell Foundation - 00004647</t>
  </si>
  <si>
    <t>Jane Coffin Childs Memorial Fund - 00004648</t>
  </si>
  <si>
    <t>Jane's Trust - 00003951</t>
  </si>
  <si>
    <t>Janssen Research Foundation - 00004649</t>
  </si>
  <si>
    <t>JM Kaplan Fund - 00004650</t>
  </si>
  <si>
    <t>Jobs for the Future - 00004651</t>
  </si>
  <si>
    <t>John A. Hartford Foundation, Inc. - 00004652</t>
  </si>
  <si>
    <t>Johnson &amp; Johnson Pharmaceutical - 00000616</t>
  </si>
  <si>
    <t>JoMED, Inc - 00004347</t>
  </si>
  <si>
    <t>Juvenile Justice Delinquency Prev/DOJ - 00003961</t>
  </si>
  <si>
    <t>Kadlec Regional Medical Center - 00004653</t>
  </si>
  <si>
    <t>Kaiser Permanente - 00004800</t>
  </si>
  <si>
    <t>KaloBios Pharmaceuticals, Inc. - 00004348</t>
  </si>
  <si>
    <t>Kardinal Microsystems - 00004804</t>
  </si>
  <si>
    <t>Karolinska Institutet - 00003939</t>
  </si>
  <si>
    <t>Kazakhstan Ministry of Education Science - 00004072</t>
  </si>
  <si>
    <t>Keene State College - 00003896</t>
  </si>
  <si>
    <t>Keryx Biopharmaceuticals, Inc. - 00004349</t>
  </si>
  <si>
    <t>KeyBank National Association - 00004654</t>
  </si>
  <si>
    <t>King County Washington Executive Office - 00003827</t>
  </si>
  <si>
    <t>Kiniksa Pharmaceuticals Corp. - 00004156</t>
  </si>
  <si>
    <t>Knapp Foundation - 00004655</t>
  </si>
  <si>
    <t>KOSAN Biosciences, Inc. - 00004350</t>
  </si>
  <si>
    <t>L2 Diagnostics LLC - 00004351</t>
  </si>
  <si>
    <t>LA BioMed - 00004656</t>
  </si>
  <si>
    <t>Ladies Auxiliary Veterans Foreign Wars - 00004657</t>
  </si>
  <si>
    <t>Lake Champlain Chamber of Commerce - 00004043</t>
  </si>
  <si>
    <t>Lake Champlain Land Trust - 00004801</t>
  </si>
  <si>
    <t>Lake Champlain Lifelong Learning Fund - 00003990</t>
  </si>
  <si>
    <t>Landmark College - 00003937</t>
  </si>
  <si>
    <t>Landscape Plant Development Center - 00004352</t>
  </si>
  <si>
    <t>Laura J. Niles Foundation - 00004658</t>
  </si>
  <si>
    <t>Leukemia Research Foundation - 00004659</t>
  </si>
  <si>
    <t>Lewin Group, Inc. - 00004353</t>
  </si>
  <si>
    <t>Library of Congress - 00003964</t>
  </si>
  <si>
    <t>Life and Health Insur Med Res Fund - 00004660</t>
  </si>
  <si>
    <t>Life Sciences Research Foundation - 00004661</t>
  </si>
  <si>
    <t>Life Technologies Corporation - 00004354</t>
  </si>
  <si>
    <t>LifeBond - 00004157</t>
  </si>
  <si>
    <t>LifeCell Corporation - 00004355</t>
  </si>
  <si>
    <t>Llewellyn-Bryant, Inc. - 00004044</t>
  </si>
  <si>
    <t>LMA - North America, Inc. - 00004356</t>
  </si>
  <si>
    <t>Lord Corporation - 00004357</t>
  </si>
  <si>
    <t>L'Oreal USA - 00004158</t>
  </si>
  <si>
    <t>Lown Institute - 00004662</t>
  </si>
  <si>
    <t>Luitpold Pharmaceuticals, Inc. - 00004358</t>
  </si>
  <si>
    <t>Lumar, Inc. - 00004045</t>
  </si>
  <si>
    <t>Lund Family Center - 00004802</t>
  </si>
  <si>
    <t>Lung Biotechnology PBC - 00004359</t>
  </si>
  <si>
    <t>Lung Cancer Research Foundation (LCRF) - 00004663</t>
  </si>
  <si>
    <t>Lungevity Foundation - 00004664</t>
  </si>
  <si>
    <t>Lupus Foundation of America, Inc. - 00004665</t>
  </si>
  <si>
    <t>Lymphatic Research Foundation, Inc. - 00004666</t>
  </si>
  <si>
    <t>Mad River Path Association - 00003991</t>
  </si>
  <si>
    <t>Maine Dept Agriculture Food Rural Resour - 00003832</t>
  </si>
  <si>
    <t>Maine Maritime Academy - 00003897</t>
  </si>
  <si>
    <t>Maine Organic Farmers Gardners Assn - 00004667</t>
  </si>
  <si>
    <t>Mallinckrodt Pharmaceuticals - 00004159</t>
  </si>
  <si>
    <t>ManMax Medical LLC - 00004360</t>
  </si>
  <si>
    <t>MannKind Corporation - 00004361</t>
  </si>
  <si>
    <t>Marine Polymer Technologies, Inc. - 00004362</t>
  </si>
  <si>
    <t>Marshfield Clinic Research Foundation - 00004668</t>
  </si>
  <si>
    <t>Massachusetts Dept Elementary Secondary - 00003833</t>
  </si>
  <si>
    <t>Massachusetts Mutual Life Insurance - 00004363</t>
  </si>
  <si>
    <t>MD Scientific, LLC - 00004364</t>
  </si>
  <si>
    <t>MDS Nordion - 00004160</t>
  </si>
  <si>
    <t>Medarex, Inc. - 00004365</t>
  </si>
  <si>
    <t>Medasense Biometrics Ltd. - 00004161</t>
  </si>
  <si>
    <t>Medica Research Institute - 00004669</t>
  </si>
  <si>
    <t>Medical Research Council of Canada - 00004104</t>
  </si>
  <si>
    <t>Medical Rsrch Council of United Kingdom - 00004105</t>
  </si>
  <si>
    <t>Medication Control Systems - 00004366</t>
  </si>
  <si>
    <t>Medicines Company (The) - 00004367</t>
  </si>
  <si>
    <t>Medinol - 00004368</t>
  </si>
  <si>
    <t>Medivation - 00004369</t>
  </si>
  <si>
    <t>MedStar Health Research Institute - 00004811</t>
  </si>
  <si>
    <t>Medtronic Foundation - 00004670</t>
  </si>
  <si>
    <t>Melanoma Research Alliance - 00004671</t>
  </si>
  <si>
    <t>Melanoma Research Foundation - 00004672</t>
  </si>
  <si>
    <t>MemoryCo, LLC - 00004370</t>
  </si>
  <si>
    <t>Mentor Corporation - 00004371</t>
  </si>
  <si>
    <t>Merck Sharp &amp; Dohme Corp. - 00004372</t>
  </si>
  <si>
    <t>Merrimack Pharmaceuticals, Inc. - 00004373</t>
  </si>
  <si>
    <t>Mesoblast Limited - 00004162</t>
  </si>
  <si>
    <t>Metasyn, Inc. - 00004374</t>
  </si>
  <si>
    <t>Methapharm Inc. - 00004163</t>
  </si>
  <si>
    <t>MethylGene Inc. - 00004164</t>
  </si>
  <si>
    <t>MetroHealth System - 00004673</t>
  </si>
  <si>
    <t>MGH Institute of Health Professions - 00003898</t>
  </si>
  <si>
    <t>Miami University - 00003899</t>
  </si>
  <si>
    <t>Michael and Susan Dell Foundation - 00004674</t>
  </si>
  <si>
    <t>Michael J Fox Foundation Parkinson Rsrch - 00004675</t>
  </si>
  <si>
    <t>Michigan Technological University - 00003900</t>
  </si>
  <si>
    <t>MicroGen Systems, LLC - 00004375</t>
  </si>
  <si>
    <t>Microprocessor Designs, Inc. - 00004019</t>
  </si>
  <si>
    <t>MicroStrain, Inc. - 00004046</t>
  </si>
  <si>
    <t>Microvention Inc. - 00004376</t>
  </si>
  <si>
    <t>Middle Road Ventures LLC - 00004047</t>
  </si>
  <si>
    <t>Missile Defense Agency/MDA/DOD - 00003965</t>
  </si>
  <si>
    <t>MitoKor - 00004377</t>
  </si>
  <si>
    <t>Mitsubishi Pharma America, Inc. - 00004165</t>
  </si>
  <si>
    <t>Mohamed bin Zayed Species Conservation - 00004106</t>
  </si>
  <si>
    <t>Monash University - 00003940</t>
  </si>
  <si>
    <t>Montel Williams Foundation - 00004676</t>
  </si>
  <si>
    <t>Mooney Partners, LLC - 00004048</t>
  </si>
  <si>
    <t>Morgan State University - 00003901</t>
  </si>
  <si>
    <t>Morrisville Historical Society - 00003352</t>
  </si>
  <si>
    <t>Motorola Foundation - 00004677</t>
  </si>
  <si>
    <t>MPEX Pharmaceuticals, Inc. - 00004378</t>
  </si>
  <si>
    <t>Multiple Funding Sources - 00003992</t>
  </si>
  <si>
    <t>Multiple Sclerosis Foundation - 00004678</t>
  </si>
  <si>
    <t>MVP Health Plan - 00000549</t>
  </si>
  <si>
    <t>Myasthenia Gravis Foundation of America - 00004679</t>
  </si>
  <si>
    <t>Nacional De San Luis - 00004107</t>
  </si>
  <si>
    <t>Nanjing University - 00003941</t>
  </si>
  <si>
    <t>National Alfalfa &amp; Forage Alliance - 00004680</t>
  </si>
  <si>
    <t>National Archives Records Administration - 00003966</t>
  </si>
  <si>
    <t>National Cancer Institute of Canada - 00004108</t>
  </si>
  <si>
    <t>National Child Welfare Workforce Inst - 00004681</t>
  </si>
  <si>
    <t>National Collegiate Athletic Association - 00004682</t>
  </si>
  <si>
    <t>National Committee for Quality Assurance - 00004683</t>
  </si>
  <si>
    <t>National Council Science and Environment - 00004684</t>
  </si>
  <si>
    <t>National Dairy Council - 00004685</t>
  </si>
  <si>
    <t>National Dairy Promotion Research Board - 00004686</t>
  </si>
  <si>
    <t>National Institutes for Water Resources - 00004687</t>
  </si>
  <si>
    <t>National Medical Association - 00004688</t>
  </si>
  <si>
    <t>National Niemann-Pick Disease Foundation - 00004689</t>
  </si>
  <si>
    <t>National Parks Conservation Association - 00004690</t>
  </si>
  <si>
    <t>National Renewable Energy Laboratory - 00004691</t>
  </si>
  <si>
    <t>National Resource Center - 00004692</t>
  </si>
  <si>
    <t>National Society to Prevent Blindness - 00004693</t>
  </si>
  <si>
    <t>National Space Biomedical Research Inst - 00004694</t>
  </si>
  <si>
    <t>National Stone Sand &amp; Gravel Association - 00004379</t>
  </si>
  <si>
    <t>National Tree Trust - 00004380</t>
  </si>
  <si>
    <t>National Trust for Historic Preservation - 00004695</t>
  </si>
  <si>
    <t>National Vulvodynia Association - 00004696</t>
  </si>
  <si>
    <t>Nationwide Children's Hospital - 00004697</t>
  </si>
  <si>
    <t>Natl Academies Science Eng and Medicine - 00004698</t>
  </si>
  <si>
    <t>Natl Cardiovascular Rsrch Infrastructure - 00004381</t>
  </si>
  <si>
    <t>Natl Center Adv Translational/NCATS/NIH - 2868</t>
  </si>
  <si>
    <t>Natl Center Interprofessional Practice - 00004699</t>
  </si>
  <si>
    <t>Natl Council Eurasian East Europe Rsrch - 00004700</t>
  </si>
  <si>
    <t>Natl Council State Boards of Nursing - 00004701</t>
  </si>
  <si>
    <t>Natl Inst Health Care Manage Fdtn/NICHM - 00004702</t>
  </si>
  <si>
    <t>Natl Jewish Center Immunology &amp; Research - 00004703</t>
  </si>
  <si>
    <t>NCASI - 00004166</t>
  </si>
  <si>
    <t>NE Ctr Ag and Occupational Health - 00003828</t>
  </si>
  <si>
    <t>NE Wildlife Damage Mgmnt Rsrch Coop WDM - 00004704</t>
  </si>
  <si>
    <t>Nemours Foundation - 00004705</t>
  </si>
  <si>
    <t>NeoTract, Inc. - 00004382</t>
  </si>
  <si>
    <t>Nephrogenix - 00004383</t>
  </si>
  <si>
    <t>Neurocrine Biosciences, Inc. - 00004384</t>
  </si>
  <si>
    <t>NeuroDerm - 00004167</t>
  </si>
  <si>
    <t>Neurosurgery Research &amp; Education Fdtn - 00004706</t>
  </si>
  <si>
    <t>New England Genetics Collaborative - 00004707</t>
  </si>
  <si>
    <t>New England Institute Addiction Studies - 00004708</t>
  </si>
  <si>
    <t>New England Regional Center Excellence - 00004709</t>
  </si>
  <si>
    <t>New England Small Farm Institute - 00004385</t>
  </si>
  <si>
    <t>New England Society for Vascular Surgery - 00004386</t>
  </si>
  <si>
    <t>New England University Transportation Ct - 00004710</t>
  </si>
  <si>
    <t>New York Academy of Medicine - 00004711</t>
  </si>
  <si>
    <t>New York Dept Agriculture and Markets - 00003834</t>
  </si>
  <si>
    <t>New York Dept Environmental Conservation - 00003835</t>
  </si>
  <si>
    <t>New York Farm Viability Institute - 00004712</t>
  </si>
  <si>
    <t>New York State Department of Health - 00003836</t>
  </si>
  <si>
    <t>New York State Education Department - 00004807</t>
  </si>
  <si>
    <t>NewLink Genetics Corporation - 00004387</t>
  </si>
  <si>
    <t>NFL Charities - 00004713</t>
  </si>
  <si>
    <t>NinePoint Medical - 00004388</t>
  </si>
  <si>
    <t>NMT Medical, Inc. - 00004389</t>
  </si>
  <si>
    <t>North American Bramble Grower Rsrch Fdtn - 00004714</t>
  </si>
  <si>
    <t>North American Menopause Society - 00004715</t>
  </si>
  <si>
    <t>North American Spine Society - 00004716</t>
  </si>
  <si>
    <t>North Atlantic Treaty Organization - 00004073</t>
  </si>
  <si>
    <t>Northeast Dairy Foods Research Center - 00004717</t>
  </si>
  <si>
    <t>Northeast Kingdom Learning Services Inc. - 00002705</t>
  </si>
  <si>
    <t>Northeast Region SARE Program - 00004718</t>
  </si>
  <si>
    <t>Northeast Regional Ctr Rural Development - 00003902</t>
  </si>
  <si>
    <t>Northeastern American Urological Assn. - 00000218</t>
  </si>
  <si>
    <t>Northeastern IPM Center - 00003903</t>
  </si>
  <si>
    <t>Northeastern Regional Aquaculture Center - 00004390</t>
  </si>
  <si>
    <t>Northeastern Regional Association NERA - 00003904</t>
  </si>
  <si>
    <t>Northeastern States Rsrch Coop/NSRC - 00003968</t>
  </si>
  <si>
    <t>Northeastern Vermont Development Assn - 00003993</t>
  </si>
  <si>
    <t>Northern Architects, Inc. - 00004049</t>
  </si>
  <si>
    <t>Northern Enterprises, Inc. - 00004020</t>
  </si>
  <si>
    <t>Northern Illinois University - 00003905</t>
  </si>
  <si>
    <t>Northern Plains Sustainable Ag Society - 00004719</t>
  </si>
  <si>
    <t>Northshore University HealthSystem - 00004720</t>
  </si>
  <si>
    <t>Northwestern Counseling Support Services - 00003994</t>
  </si>
  <si>
    <t>Novo Nordisk Fonden - 00004109</t>
  </si>
  <si>
    <t>Novo Nordisk Inc. - 00004391</t>
  </si>
  <si>
    <t>Novo Pharmaceuticals - 00004168</t>
  </si>
  <si>
    <t>Nutricia Research Foundation - 00004110</t>
  </si>
  <si>
    <t>Nuvelo, Inc. - 00004392</t>
  </si>
  <si>
    <t>NxStage Medical, Inc. - 00004393</t>
  </si>
  <si>
    <t>Office Behavioral Soc Sciences Rsrch/NIH - 00003969</t>
  </si>
  <si>
    <t>Office of Justice Programs/DOJ - 00003970</t>
  </si>
  <si>
    <t>Office of National Coord for Health/ONC - 00003971</t>
  </si>
  <si>
    <t>Office of Science/DOE - 00003972</t>
  </si>
  <si>
    <t>OGE Energy Corp. Foundation - 00004721</t>
  </si>
  <si>
    <t>Ohio University - 00003906</t>
  </si>
  <si>
    <t>OHR Pharmaceutical Inc. - 00004394</t>
  </si>
  <si>
    <t>Oklahoma State University - 00003907</t>
  </si>
  <si>
    <t>Olmsted Medical Center - 00004722</t>
  </si>
  <si>
    <t>Omega Optical, Inc. - 00004805</t>
  </si>
  <si>
    <t>Omnicare Clinical Research - 00004395</t>
  </si>
  <si>
    <t>OpenBiome - 00004723</t>
  </si>
  <si>
    <t>Opexa Therapeutics, Inc. - 00004396</t>
  </si>
  <si>
    <t>Optinose US Inc. - 00004397</t>
  </si>
  <si>
    <t>Organic Seed Alliance - 00004724</t>
  </si>
  <si>
    <t>Organic Valley Family of Farms - 00004398</t>
  </si>
  <si>
    <t>Organon Pharmaceuticals - 00004399</t>
  </si>
  <si>
    <t>Orion Pharma Ltd - 00004169</t>
  </si>
  <si>
    <t>Ortho Biotech, Inc. - 00004400</t>
  </si>
  <si>
    <t>Ortho Pharmaceutical Corporation - 00004401</t>
  </si>
  <si>
    <t>Orthopaedic Trauma Association - 00004725</t>
  </si>
  <si>
    <t>Osiris Therapeutics, Inc. - 00004402</t>
  </si>
  <si>
    <t>Osteonics - 00004403</t>
  </si>
  <si>
    <t>Otsuka Maryland Research Institute, Inc. - 00004404</t>
  </si>
  <si>
    <t>Otsuka Pharm Development &amp; Comm - 00004170</t>
  </si>
  <si>
    <t>Palmer &amp; Laurie Goodrich P&amp;L Trucking - 00004050</t>
  </si>
  <si>
    <t>Pan American Health and Education Fdn - 00000548</t>
  </si>
  <si>
    <t>Patient Engagement Systems - 00004806</t>
  </si>
  <si>
    <t>Patty Brisben Foundation - 00004726</t>
  </si>
  <si>
    <t>Paul G. Allen Family Foundation - 00004727</t>
  </si>
  <si>
    <t>PCPCC Patient Centered Prim Care Collab - 00004728</t>
  </si>
  <si>
    <t>Peckham Road Corporation - 00004405</t>
  </si>
  <si>
    <t>Pediatric Infectious Diseases Society - 00004729</t>
  </si>
  <si>
    <t>PelvicBinder, Inc. - 00004406</t>
  </si>
  <si>
    <t>Peter F. McManus Charitable Foundation - 00004730</t>
  </si>
  <si>
    <t>Pete's Greens - 00004051</t>
  </si>
  <si>
    <t>Pharmaceutical Manufacturers Association - 00004731</t>
  </si>
  <si>
    <t>Pharmacyclics Inc. - 00004407</t>
  </si>
  <si>
    <t>Phycological Society of America - 00004732</t>
  </si>
  <si>
    <t>Pinnacle Biologics Pinnacle Oncology LLC - 00004408</t>
  </si>
  <si>
    <t>Plomics, Inc. - 00003995</t>
  </si>
  <si>
    <t>Plum Creek Foundation - 00004733</t>
  </si>
  <si>
    <t>POD Network - 00004734</t>
  </si>
  <si>
    <t>Policy Analysis Inc. - 00004409</t>
  </si>
  <si>
    <t>Portola Pharmaceuticals Inc. - 00004410</t>
  </si>
  <si>
    <t>Powersmith Farm, Inc. - 00004052</t>
  </si>
  <si>
    <t>PRMA Foundation - 00004735</t>
  </si>
  <si>
    <t>PROCEPT BioRobotics - 00004411</t>
  </si>
  <si>
    <t>Prostate Cancer Foundation - 00004736</t>
  </si>
  <si>
    <t>Protherics - 00004171</t>
  </si>
  <si>
    <t>Protox Therapeutics, Inc. - 00004412</t>
  </si>
  <si>
    <t>Providence College - 00003908</t>
  </si>
  <si>
    <t>pSivida Inc. - 00004413</t>
  </si>
  <si>
    <t>Public Health Solutions - 00004737</t>
  </si>
  <si>
    <t>PulmOne, USA, Inc - 00004414</t>
  </si>
  <si>
    <t>Quantitative Imaging Solutions, LLC - 00004415</t>
  </si>
  <si>
    <t>Quantium Medical S.L. - 00004172</t>
  </si>
  <si>
    <t>Quebec International (USA) - 00003829</t>
  </si>
  <si>
    <t>Quebec Ministry of Internatl Affairs - 00004074</t>
  </si>
  <si>
    <t>Quebec Provincial Government - 00004075</t>
  </si>
  <si>
    <t>Questcor Pharmaceuticals, Inc - 00004416</t>
  </si>
  <si>
    <t>Quintiles Pacific, Inc. - 00004417</t>
  </si>
  <si>
    <t>Ra Pharmaceuticals, Inc. - 00004418</t>
  </si>
  <si>
    <t>Race to Erase MS - 00004738</t>
  </si>
  <si>
    <t>Radiological Society of North America - 00004739</t>
  </si>
  <si>
    <t>Rail Park, LLC - 00004053</t>
  </si>
  <si>
    <t>Real Choices System Change/CMS - 00003973</t>
  </si>
  <si>
    <t>Reata Pharmaceuticals, Inc. - 00004419</t>
  </si>
  <si>
    <t>Regado Biosciences, Inc. - 00004420</t>
  </si>
  <si>
    <t>Regeneron Pharmaceuticals - 00004421</t>
  </si>
  <si>
    <t>Rejuvenon Corporation - 00004422</t>
  </si>
  <si>
    <t>Replidyne, Inc. - 00004423</t>
  </si>
  <si>
    <t>Research Foundation of SUNY - 00000435</t>
  </si>
  <si>
    <t>Research Technology Solutions - 00004424</t>
  </si>
  <si>
    <t>Resonant Medical - 00004173</t>
  </si>
  <si>
    <t>Resources for the Future, Inc. - 00004425</t>
  </si>
  <si>
    <t>Respiratory Motion, Inc. - 00004426</t>
  </si>
  <si>
    <t>Respirgames, Inc. - 00004427</t>
  </si>
  <si>
    <t>Revance Therapeutics - 00004428</t>
  </si>
  <si>
    <t>RHTL Partners, LLC - 00004429</t>
  </si>
  <si>
    <t>Rigel Pharmaceuticals, Inc. - 00004430</t>
  </si>
  <si>
    <t>Riley Rink at Hunter Park - 00004054</t>
  </si>
  <si>
    <t>Rio Tinto PLC - 00004174</t>
  </si>
  <si>
    <t>River Berry Farm - 00004055</t>
  </si>
  <si>
    <t>Roche Laboratories, Inc. - 00004175</t>
  </si>
  <si>
    <t>Rockefeller Foundation - 00004740</t>
  </si>
  <si>
    <t>Rockefeller University - 00003909</t>
  </si>
  <si>
    <t>Roddenberry Foundation - 00004741</t>
  </si>
  <si>
    <t>ROHO, Inc - 00004431</t>
  </si>
  <si>
    <t>Ronald McDonald House Charities - 00004742</t>
  </si>
  <si>
    <t>Rosalynn Carter Institute for Caregiving - 00004743</t>
  </si>
  <si>
    <t>RTOG Foundation, Inc. - 00004744</t>
  </si>
  <si>
    <t>SAGE Therapeutics - 00004432</t>
  </si>
  <si>
    <t>Salix Pharmaceuticals, Inc. - 00004433</t>
  </si>
  <si>
    <t>Samsung Electronics - 00004176</t>
  </si>
  <si>
    <t>Samuel Waxman Cancer Research Center - 00004745</t>
  </si>
  <si>
    <t>Sandoz Pharmaceuticals Corporation - 00004177</t>
  </si>
  <si>
    <t>Sanofi Pasteur Biologics Co. - 00004434</t>
  </si>
  <si>
    <t>Sanofi-Aventis - 00004435</t>
  </si>
  <si>
    <t>Sanofi-Synthelabo Inc - 00004436</t>
  </si>
  <si>
    <t>Santen Incorporated - 00004437</t>
  </si>
  <si>
    <t>Sapphire Therapeutics, Inc. - 00004178</t>
  </si>
  <si>
    <t>Sarepta Therapeutics - 00004438</t>
  </si>
  <si>
    <t>Satellite Research - 00004439</t>
  </si>
  <si>
    <t>Savara Inc. - 00004440</t>
  </si>
  <si>
    <t>Schering Plough Corporation - 00004179</t>
  </si>
  <si>
    <t>Schering Plough Foundation - 00004111</t>
  </si>
  <si>
    <t>Schwarz BioSciences, Inc. - 00004441</t>
  </si>
  <si>
    <t>Scleroderma Foundation - 00004746</t>
  </si>
  <si>
    <t>Sea Education Association (SEA) - 00003910</t>
  </si>
  <si>
    <t>Searle Scholars Program - 00004747</t>
  </si>
  <si>
    <t>Seattle Genetics, Inc - 00004442</t>
  </si>
  <si>
    <t>Serono Laboratories - 00004443</t>
  </si>
  <si>
    <t>Shire - 00004180</t>
  </si>
  <si>
    <t>Sidney Kimmel Foundation Cancer Research - 00004748</t>
  </si>
  <si>
    <t>Siena College - 00003911</t>
  </si>
  <si>
    <t>Sigma Theta Tau International - 00004749</t>
  </si>
  <si>
    <t>Simmedtec, LLC - 00004056</t>
  </si>
  <si>
    <t>SIRTeX Medical Inc - 00004181</t>
  </si>
  <si>
    <t>Sky Research Inc. - 00004444</t>
  </si>
  <si>
    <t>Smart Mobility, Inc. - 00004057</t>
  </si>
  <si>
    <t>SmartTots - 00004750</t>
  </si>
  <si>
    <t>Smith &amp; Nephew Brac &amp; Support Systems - 00004182</t>
  </si>
  <si>
    <t>Smith &amp; Nephew Donjoy, Inc. - 00004445</t>
  </si>
  <si>
    <t>Smith &amp; Nephew Foundation - 00004112</t>
  </si>
  <si>
    <t>Social Sci Humanities Rsrch Cncl Canada - 00004113</t>
  </si>
  <si>
    <t>Social Science Research Council - 00004751</t>
  </si>
  <si>
    <t>Social Sciences Humanities Rsrch Council - 00004822</t>
  </si>
  <si>
    <t>Society for Ambulatory Anesthesia - 00004752</t>
  </si>
  <si>
    <t>Society for Conservation Biology - 00004753</t>
  </si>
  <si>
    <t>Society for Maternal-Fetal Medicine - 00004754</t>
  </si>
  <si>
    <t>Society for Pediatric Anesthesia - 00004755</t>
  </si>
  <si>
    <t>Society for Research Child Development - 00004815</t>
  </si>
  <si>
    <t>Society of University Surgeons - 00004756</t>
  </si>
  <si>
    <t>Society Preservation American Modernists - 00003996</t>
  </si>
  <si>
    <t>SOF Health - 00004446</t>
  </si>
  <si>
    <t>SolarCity Corporation - 00004447</t>
  </si>
  <si>
    <t>Solvay Pharmaceuticals, Inc. - 00004183</t>
  </si>
  <si>
    <t>Solve ME/CFS Initiative (SMCI) - 00004808</t>
  </si>
  <si>
    <t>South Alburgh Fire District No. 02 - 00004002</t>
  </si>
  <si>
    <t>South Burlington Vermont School District - 00004003</t>
  </si>
  <si>
    <t>South Dakota State University - 00003912</t>
  </si>
  <si>
    <t>South Florida VA Foundation Rsrch Edu - 00004757</t>
  </si>
  <si>
    <t>South Road Land Co. - 00004058</t>
  </si>
  <si>
    <t>Special Hope Foundation - 00004758</t>
  </si>
  <si>
    <t>Spinal Cord Research Foundation - 00004759</t>
  </si>
  <si>
    <t>Spine Wave, Inc. - 00004448</t>
  </si>
  <si>
    <t>Spineology, Inc. - 00004449</t>
  </si>
  <si>
    <t>Spiration, Inc - 00004450</t>
  </si>
  <si>
    <t>St. Antonius Ziekenhuis - 00004184</t>
  </si>
  <si>
    <t>St. John's University - 00003913</t>
  </si>
  <si>
    <t>St. Jude Medical, Inc. - 00004760</t>
  </si>
  <si>
    <t>State of Vermont - 00004809</t>
  </si>
  <si>
    <t>State University of New York at Syracuse - 00003914</t>
  </si>
  <si>
    <t>Stealth Software Technologies - 00004451</t>
  </si>
  <si>
    <t>Stem Cell Research Foundation - 00004761</t>
  </si>
  <si>
    <t>Strategic Environmental R&amp;D Program/DOD - 00003974</t>
  </si>
  <si>
    <t>Stromatec, Inc. - 00004059</t>
  </si>
  <si>
    <t>Stryker Instruments - 00004452</t>
  </si>
  <si>
    <t>Stryker Neurovascular - 00004453</t>
  </si>
  <si>
    <t>Stryker Orthopaedics - 00004454</t>
  </si>
  <si>
    <t>Subterranean Research, Inc. - 00004060</t>
  </si>
  <si>
    <t>Sucampo Pharmaceuticals, Inc. - 00004455</t>
  </si>
  <si>
    <t>Suitable Systems - 00004456</t>
  </si>
  <si>
    <t>Sunward - 00004021</t>
  </si>
  <si>
    <t>SUNY Stony Brook - 00003915</t>
  </si>
  <si>
    <t>SUNY Upstate Medical University - 00003916</t>
  </si>
  <si>
    <t>Superior Technical Ceramics Corporation - 00004061</t>
  </si>
  <si>
    <t>Swedish Heart-Lung Foundation - 00004114</t>
  </si>
  <si>
    <t>Swedish Orphan Biovitrum - 00004185</t>
  </si>
  <si>
    <t>Synergy Pharmaceuticals, Inc. - 00004457</t>
  </si>
  <si>
    <t>System Wide Solutions, Inc. - 00004458</t>
  </si>
  <si>
    <t>Tactile Systems Technology - 00004459</t>
  </si>
  <si>
    <t>Takeda Global R&amp;D Center - 00004460</t>
  </si>
  <si>
    <t>Targacept, Inc. - 00004461</t>
  </si>
  <si>
    <t>Target Pharma Solutions, Inc. - 00004462</t>
  </si>
  <si>
    <t>TCE Trading LLC - 00004463</t>
  </si>
  <si>
    <t>Technology Assessment and Transfer, Inc. - 00004464</t>
  </si>
  <si>
    <t>Teledyne Scientific &amp; Imaging LLC - 00004465</t>
  </si>
  <si>
    <t>TeleMedTest, LLC - 00004062</t>
  </si>
  <si>
    <t>TERC - 00004762</t>
  </si>
  <si>
    <t>Tesaro - 00004466</t>
  </si>
  <si>
    <t>Tetra Tech ARD - 00004063</t>
  </si>
  <si>
    <t>Texas A&amp;M University - 00003879</t>
  </si>
  <si>
    <t>Theraclone Sciences - 00004467</t>
  </si>
  <si>
    <t>Theravance Biopharma R&amp;D Inc. - 00004186</t>
  </si>
  <si>
    <t>Therion Biologics - 00004468</t>
  </si>
  <si>
    <t>ThermoTek Inc. - 00004469</t>
  </si>
  <si>
    <t>THINKmd, Inc. - 00004190</t>
  </si>
  <si>
    <t>Third Sector New England - 00004763</t>
  </si>
  <si>
    <t>Threshold Pharmaceuticals, Inc. - 00004470</t>
  </si>
  <si>
    <t>Titan Pharmaceuticals, Inc. - 00004471</t>
  </si>
  <si>
    <t>Tolmie Inc. - 00004064</t>
  </si>
  <si>
    <t>Toole Design Group - 00004472</t>
  </si>
  <si>
    <t>Town of Bristol, Vermont - 00004004</t>
  </si>
  <si>
    <t>Town of Lyndon, Vermont - 00004005</t>
  </si>
  <si>
    <t>Town of Middlebury, Vermont - 00004006</t>
  </si>
  <si>
    <t>Town of South Hero, Vermont - 00004007</t>
  </si>
  <si>
    <t>Town of Waterbury, Vermont - 00004008</t>
  </si>
  <si>
    <t>Town of Westfield, Vermont - 00004009</t>
  </si>
  <si>
    <t>Tragara Pharmaceuticals, Inc. - 00004473</t>
  </si>
  <si>
    <t>Transportation Research Board - 00004764</t>
  </si>
  <si>
    <t>Tres Cantos Open Lab Foundation - 00004115</t>
  </si>
  <si>
    <t>Trilion Quality Systems - 00004474</t>
  </si>
  <si>
    <t>Trudeau Institute - 00004765</t>
  </si>
  <si>
    <t>Truth Initiative - 00004766</t>
  </si>
  <si>
    <t>Tsumura USA, Inc. - 00004475</t>
  </si>
  <si>
    <t>Turbo Solutions Engineering LLC - 00004065</t>
  </si>
  <si>
    <t>UCB BioSciences, Inc. - 00004476</t>
  </si>
  <si>
    <t>UCB Pharma, Inc. - 00004477</t>
  </si>
  <si>
    <t>Union Biometrica - 00004478</t>
  </si>
  <si>
    <t>Union College - 00003917</t>
  </si>
  <si>
    <t>United Cerebral Palsy Rsrch &amp; Ed Fdtn - 00004767</t>
  </si>
  <si>
    <t>United Negro College Fund - 00004768</t>
  </si>
  <si>
    <t>United Parcel Service (UPS) Foundation - 00004769</t>
  </si>
  <si>
    <t>University Massachusetts Medical School - 00003918</t>
  </si>
  <si>
    <t>University of Akron - 00003919</t>
  </si>
  <si>
    <t>University of Aukland - 00003942</t>
  </si>
  <si>
    <t>University of Buffalo - 00003920</t>
  </si>
  <si>
    <t>University of Calgary - 00004812</t>
  </si>
  <si>
    <t>University of California, Berkeley - 00003921</t>
  </si>
  <si>
    <t>University of Colorado, Boulder - 00003922</t>
  </si>
  <si>
    <t>University of Denver - 00003923</t>
  </si>
  <si>
    <t>University of Dundee - 00003943</t>
  </si>
  <si>
    <t>University of Guelph - 00003944</t>
  </si>
  <si>
    <t>University of Iowa - 00004797</t>
  </si>
  <si>
    <t>University of Kansas Center for Research - 00003099</t>
  </si>
  <si>
    <t>University of London - 00003945</t>
  </si>
  <si>
    <t>University of Maine - 00000150</t>
  </si>
  <si>
    <t>University of Massachusetts, Worcester - 00003924</t>
  </si>
  <si>
    <t>University of Missouri - 00003925</t>
  </si>
  <si>
    <t>University of Nevada, Reno - 00003926</t>
  </si>
  <si>
    <t>University of New Mexico - 00003927</t>
  </si>
  <si>
    <t>University of North Texas - 00003928</t>
  </si>
  <si>
    <t>University of Oklahoma - 00004798</t>
  </si>
  <si>
    <t>University of Oxford - 00003946</t>
  </si>
  <si>
    <t>University of Puerto Rico - 00003929</t>
  </si>
  <si>
    <t>University of Quebec at Montreal - 00004821</t>
  </si>
  <si>
    <t>University of Sydney - 00003947</t>
  </si>
  <si>
    <t>University of Tasmania - 00003948</t>
  </si>
  <si>
    <t>University of Texas Medical Branch - 00003930</t>
  </si>
  <si>
    <t>University of Toronto - 00003949</t>
  </si>
  <si>
    <t>University of Wisconsin-Milwaukee - 00003931</t>
  </si>
  <si>
    <t>University of Wyoming - 00004799</t>
  </si>
  <si>
    <t>University Texas Hlth Ctr Houston - 00003932</t>
  </si>
  <si>
    <t>US Army Research Laboratory/DOD - 00003975</t>
  </si>
  <si>
    <t>US Economic Development Admin/EDA - 00003976</t>
  </si>
  <si>
    <t>US Endowment Forestry and Communities - 00004770</t>
  </si>
  <si>
    <t>US India Educational Foundation - 00004116</t>
  </si>
  <si>
    <t>V Foundation for Cancer Research - 00000024</t>
  </si>
  <si>
    <t>Vaccinex Inc. - 00004479</t>
  </si>
  <si>
    <t>VentureWell - 00004771</t>
  </si>
  <si>
    <t>Vermont Alliance Nonprofit Organizations - 00003997</t>
  </si>
  <si>
    <t>Vermont Center for Cancer Medicine - 00004066</t>
  </si>
  <si>
    <t>Vermont Dept of Environment Conservation - 00000453</t>
  </si>
  <si>
    <t>Vermont Dept of Financial Regulation - 00004011</t>
  </si>
  <si>
    <t>Vermont Energy Investment Corporation - 00004803</t>
  </si>
  <si>
    <t>Vermont Law School - 00004826</t>
  </si>
  <si>
    <t>Vermont Lung Association - 00003998</t>
  </si>
  <si>
    <t>Vermont Network Against Domestic Violenc - 00000450</t>
  </si>
  <si>
    <t>Vermont Office of Veterans Affairs - 00004012</t>
  </si>
  <si>
    <t>Vermont River Conservancy - 00003999</t>
  </si>
  <si>
    <t>Vermont Space Grant Consortium/NASA - 00003955</t>
  </si>
  <si>
    <t>Vermont Working Lands Enterprise Init - 00004013</t>
  </si>
  <si>
    <t>Vertex Pharmaceuticals - 00004480</t>
  </si>
  <si>
    <t>VHL Alliance Fund for Cancer Research - 00004772</t>
  </si>
  <si>
    <t>Virginia Polytec Inst &amp; State University - 00003933</t>
  </si>
  <si>
    <t>Vishwamitra Research Institute - 00004773</t>
  </si>
  <si>
    <t>Vodafone Americas Foundation - 00004774</t>
  </si>
  <si>
    <t>Voluntis USA - 00004481</t>
  </si>
  <si>
    <t>Wallace Genetic Foundation - 00004775</t>
  </si>
  <si>
    <t>Wal-Mart Foundation - 00004776</t>
  </si>
  <si>
    <t>Washington Equitable Growth Center - 00004777</t>
  </si>
  <si>
    <t>Washington University - 00003934</t>
  </si>
  <si>
    <t>Water Environment Research Foundation - 00004778</t>
  </si>
  <si>
    <t>Water Research Foundation - 00004779</t>
  </si>
  <si>
    <t>Waterbury Properties, LLC - 00004067</t>
  </si>
  <si>
    <t>Weil Foundation - 00004780</t>
  </si>
  <si>
    <t>Wells National Estuarine Research - 00000720</t>
  </si>
  <si>
    <t>Wellstat Therapeutics Corp. - 00004482</t>
  </si>
  <si>
    <t>Wendy Will Case Cancer Fund, Inc. - 00004781</t>
  </si>
  <si>
    <t>Western Michigan University - 00003935</t>
  </si>
  <si>
    <t>When Everyone Survives Foundation, Inc. - 00004782</t>
  </si>
  <si>
    <t>White River Junction VA Med Center/VA - 00003953</t>
  </si>
  <si>
    <t>Wholesome Wave - 00004783</t>
  </si>
  <si>
    <t>Wildlife Management Institute - 00004784</t>
  </si>
  <si>
    <t>Willex AG - 00004187</t>
  </si>
  <si>
    <t>William H Miner Agriculture Rsrch Inst - 00004785</t>
  </si>
  <si>
    <t>William Penn Foundation - 00004786</t>
  </si>
  <si>
    <t>William T. Grant Foundation - 00004787</t>
  </si>
  <si>
    <t>Windham Housing Trust - 00004000</t>
  </si>
  <si>
    <t>Winooski Natural Resources Conservation - 00004010</t>
  </si>
  <si>
    <t>WM Keck Foundation - 00004788</t>
  </si>
  <si>
    <t>Wolfe Energy LLC - 00004483</t>
  </si>
  <si>
    <t>Woods Hole Oceanographic Institution - 00004789</t>
  </si>
  <si>
    <t>Woolen Mill Associates, LP - 00004484</t>
  </si>
  <si>
    <t>Worcester Polytechnic Institute - 00003936</t>
  </si>
  <si>
    <t>World Health Organization - 00004117</t>
  </si>
  <si>
    <t>Worthington Family Foundation - 00004790</t>
  </si>
  <si>
    <t>Wyeth Research - 00004485</t>
  </si>
  <si>
    <t>Yellowstone Park Foundaton - 00004791</t>
  </si>
  <si>
    <t>Yestermorrow Design/Build School - 00004001</t>
  </si>
  <si>
    <t>YiZRi, LLC - 00004022</t>
  </si>
  <si>
    <t>Ziopharm Oncology Inc. - 00004486</t>
  </si>
  <si>
    <t>HR - Cultural Pluralism - 30100</t>
  </si>
  <si>
    <t>HR - Mosaic Ctr Students of Color - 10090</t>
  </si>
  <si>
    <t>HR - Women's Center - 10050</t>
  </si>
  <si>
    <t>LCOM - Anesthesiology - 55500</t>
  </si>
  <si>
    <t>LCOM - Biochemistry - 55110</t>
  </si>
  <si>
    <t>LCOM - Family Medicine - 55510</t>
  </si>
  <si>
    <t>LCOM - Medical Biostatistics - 55080</t>
  </si>
  <si>
    <t>LCOM - Medical Photography - 55050</t>
  </si>
  <si>
    <t>LCOM - Medicine - 55520</t>
  </si>
  <si>
    <t>LCOM - Neurological Sciences - 55800</t>
  </si>
  <si>
    <t>LCOM - Orthopaedics &amp; Rehabilitation - 55640</t>
  </si>
  <si>
    <t>LCOM - Pediatrics - 55700</t>
  </si>
  <si>
    <t>LCOM - Pharmacology - 55130</t>
  </si>
  <si>
    <t>LCOM - Psychiatry - 55750</t>
  </si>
  <si>
    <t>LCOM - Radiation-Oncology - 55762</t>
  </si>
  <si>
    <t>LCOM - Radiology - 55760</t>
  </si>
  <si>
    <t>LCOM - Surgery - 55770</t>
  </si>
  <si>
    <t>LCOM - Vermont Cancer Center - 55060</t>
  </si>
  <si>
    <t>VP ENROLLMENT - Admissions - 30200</t>
  </si>
  <si>
    <t>VP ENROLLMENT - Registrar - 30220</t>
  </si>
  <si>
    <t>VP ENROLLMENT - Student Financial Svcs - 11250</t>
  </si>
  <si>
    <t>VP PROVOST - Center on Aging - 30018</t>
  </si>
  <si>
    <t>VP PROVOST - CUPS - 30017</t>
  </si>
  <si>
    <t>VP PROVOST - Faculty Senate - 30050</t>
  </si>
  <si>
    <t>VP PROVOST - Gund Institute for Environment - 30030</t>
  </si>
  <si>
    <t>VP PROVOST - Integrated Biology - 30019</t>
  </si>
  <si>
    <t>VP PROVOST - Writing in the Disciplines - 30016</t>
  </si>
  <si>
    <t>VP STUDENT - Academic Success Prg - 30420</t>
  </si>
  <si>
    <t>VP STUDENT - Career Center - 30430</t>
  </si>
  <si>
    <t>VP STUDENT - Center for Student Conduct - 30440</t>
  </si>
  <si>
    <t>VP STUDENT - Off Campus Agencies - 30435</t>
  </si>
  <si>
    <t>VP STUDENT - Residential Life - 30452</t>
  </si>
  <si>
    <t>VP STUDENT - Student Life - 30454</t>
  </si>
  <si>
    <t>VP UNIV RELATIONS - Risk and Public Safety - 11535</t>
  </si>
  <si>
    <t>CALS - CALS Dean's Office - 51000</t>
  </si>
  <si>
    <t>CALS - CALS MMG - 51090</t>
  </si>
  <si>
    <t>CALS - Com Dev &amp; Applied Economics - 51040</t>
  </si>
  <si>
    <t>CALS - Nutrition &amp; Food Sciences - 51080</t>
  </si>
  <si>
    <t>CALS - Plant &amp; Animal Biology Fclty - 51060</t>
  </si>
  <si>
    <t>CAS - A&amp;S Dean' s Ofc - 52000</t>
  </si>
  <si>
    <t>CAS - Asian Languages &amp; Literatures - 52350</t>
  </si>
  <si>
    <t>CAS - Center for Rsch on VT - 52080</t>
  </si>
  <si>
    <t>CAS - College Computing Svcs - 52110</t>
  </si>
  <si>
    <t>CAS - German &amp; Russian - 52180</t>
  </si>
  <si>
    <t>CAS - Romance Languages&amp;Linguistics - 52310</t>
  </si>
  <si>
    <t>CEMS - CEM Dean's Ofc - 54000</t>
  </si>
  <si>
    <t>CEMS - Elec &amp; Biomed Engineering - 54020</t>
  </si>
  <si>
    <t>CESS - CESS Dean's Office - 53000</t>
  </si>
  <si>
    <t>CESS - CESS Student Services - 53040</t>
  </si>
  <si>
    <t>CESS - Ctr on Disability &amp; Community - 53030</t>
  </si>
  <si>
    <t>CESS - Leadership and Development Sci - 53020</t>
  </si>
  <si>
    <t>CNHS - Biomedical and Health Sci - 56030</t>
  </si>
  <si>
    <t>CNHS - CNHS Dean's Office - 56000</t>
  </si>
  <si>
    <t>CNHS - CNHS Student Services - 56002</t>
  </si>
  <si>
    <t>CNHS - Communication Sci &amp; Disorders - 52120</t>
  </si>
  <si>
    <t>CNHS - Rehab &amp; Movement Sci - 56020</t>
  </si>
  <si>
    <t>CONT ED - Continuing Ed - Administration - 50100</t>
  </si>
  <si>
    <t>CONT ED - Continuing Ed - Operations - 50102</t>
  </si>
  <si>
    <t>CONT ED - Continuing Ed - Prog&amp;Enrol Mgt - 50106</t>
  </si>
  <si>
    <t>CONT ED - Continuing Ed - Technology - 50104</t>
  </si>
  <si>
    <t>EXT - Ext - EFNEP - 50052</t>
  </si>
  <si>
    <t>EXT - Ext - Migrant Education - 50041</t>
  </si>
  <si>
    <t>EXT - Ext - Operations &amp; Staff Sup - 50042</t>
  </si>
  <si>
    <t>EXT - Ext - Programming &amp; Fac Sup - 50040</t>
  </si>
  <si>
    <t>EXT - Ext - SARE - 50056</t>
  </si>
  <si>
    <t>EXT - Ext - State Ofc Staff - 50020</t>
  </si>
  <si>
    <t>EXT - Ext - Statewide 4-H - 50050</t>
  </si>
  <si>
    <t>EXT - Ext - Sustainable Agricltr Ctr - 50026</t>
  </si>
  <si>
    <t>FOUNDATION - Alumni &amp; Parent Programs - 10220</t>
  </si>
  <si>
    <t>FOUNDATION - Campaign Programs - 10210</t>
  </si>
  <si>
    <t>FOUNDATION - DAR Services - 10230</t>
  </si>
  <si>
    <t>FOUNDATION - UVM Foundation - 10200</t>
  </si>
  <si>
    <t>HR - PRISM Center - 10080</t>
  </si>
  <si>
    <t>INST RSRCH - Ofc of Institutional Research - 30700</t>
  </si>
  <si>
    <t>LCOM - Anatomy/Neurobiology - 55100</t>
  </si>
  <si>
    <t>LCOM - COM Admissions - 55008</t>
  </si>
  <si>
    <t>LCOM - COM Devel and Alumni Rel - 55014</t>
  </si>
  <si>
    <t>LCOM - COM Educational Tools - 55028</t>
  </si>
  <si>
    <t>LCOM - COM Executive Office - 55001</t>
  </si>
  <si>
    <t>LCOM - COM Finance and HR - 55004</t>
  </si>
  <si>
    <t>LCOM - COM GCRC - 55018</t>
  </si>
  <si>
    <t>LCOM - COM General - 55034</t>
  </si>
  <si>
    <t>LCOM - COM Information Systems - 55006</t>
  </si>
  <si>
    <t>LCOM - COM Med AV - 55032</t>
  </si>
  <si>
    <t>LCOM - COM Microbio &amp; Molec Genetics - 55120</t>
  </si>
  <si>
    <t>LCOM - COM Ofc of Clin Transltn Sci - 55020</t>
  </si>
  <si>
    <t>LCOM - COM Ofc of Clin Trials Rsch - 55016</t>
  </si>
  <si>
    <t>LCOM - COM Ofc of Med Ed - 55024</t>
  </si>
  <si>
    <t>LCOM - COM Ofc of Primary Care - 55022</t>
  </si>
  <si>
    <t>LCOM - COM Office of the Dean - 55000</t>
  </si>
  <si>
    <t>LCOM - COM Operations - 55002</t>
  </si>
  <si>
    <t>LCOM - COM Public Relations - 55012</t>
  </si>
  <si>
    <t>LCOM - COM Student Affairs - 55010</t>
  </si>
  <si>
    <t>LCOM - Cont Medical &amp; Interprof Ed - 55090</t>
  </si>
  <si>
    <t>LCOM - Med-Cardiology - 55524</t>
  </si>
  <si>
    <t>LCOM - Med-Clin Pharmacology - 55526</t>
  </si>
  <si>
    <t>LCOM - Med-Dept Admin - 55522</t>
  </si>
  <si>
    <t>LCOM - Med-Dermatology - 55528</t>
  </si>
  <si>
    <t>LCOM - Med-Endocrinology - 55530</t>
  </si>
  <si>
    <t>LCOM - Med-Gastroenterology - 55534</t>
  </si>
  <si>
    <t>LCOM - Med-Gen Internal Med - 55536</t>
  </si>
  <si>
    <t>LCOM - Med-General - 55554</t>
  </si>
  <si>
    <t>LCOM - Med-Geriatrics - 55532</t>
  </si>
  <si>
    <t>LCOM - Med-Hematology Oncology - 55538</t>
  </si>
  <si>
    <t>LCOM - Med-Immunobiology - 55542</t>
  </si>
  <si>
    <t>LCOM - Med-Infectious Disease - 55540</t>
  </si>
  <si>
    <t>LCOM - Med-Nephrology - 55544</t>
  </si>
  <si>
    <t>LCOM - Med-Pulmonary - 55546</t>
  </si>
  <si>
    <t>LCOM - Med-Rheumatology - 55550</t>
  </si>
  <si>
    <t>LCOM - Med-Vascular Biology - 55552</t>
  </si>
  <si>
    <t>LCOM - Molecular Physlgy &amp; Biophysics - 55140</t>
  </si>
  <si>
    <t>LCOM - Neurology - 55600</t>
  </si>
  <si>
    <t>LCOM - ObGyn-General - 55612</t>
  </si>
  <si>
    <t>LCOM - ObGyn-Gynecologic Oncology - 55614</t>
  </si>
  <si>
    <t>LCOM - ObGyn-Maternal Fetal - 55616</t>
  </si>
  <si>
    <t>LCOM - ObGyn-Reprod Endocrn&amp;Infertil - 55618</t>
  </si>
  <si>
    <t>LCOM - Obstetrics Gynecology&amp;Reprod - 55610</t>
  </si>
  <si>
    <t>LCOM - Ofc of Health Promo Research - 55070</t>
  </si>
  <si>
    <t>LCOM - PathLabMed - Anatomic - 55652</t>
  </si>
  <si>
    <t>LCOM - PathLabMed - Clinical - 55654</t>
  </si>
  <si>
    <t>LCOM - PathLabMed - General - 55656</t>
  </si>
  <si>
    <t>LCOM - Pathology&amp;Laboratory Medicine - 55650</t>
  </si>
  <si>
    <t>LCOM - Peds-Allergy Immunology - 55704</t>
  </si>
  <si>
    <t>LCOM - Peds-Cardiology - 55706</t>
  </si>
  <si>
    <t>LCOM - Peds-Endocrinology - 55708</t>
  </si>
  <si>
    <t>LCOM - Peds-Gastroenterology - 55710</t>
  </si>
  <si>
    <t>LCOM - Peds-General - 55702</t>
  </si>
  <si>
    <t>LCOM - Peds-Genetics - 55712</t>
  </si>
  <si>
    <t>LCOM - Peds-Hematology Oncology - 55714</t>
  </si>
  <si>
    <t>LCOM - Peds-Infectious Disease - 55716</t>
  </si>
  <si>
    <t>LCOM - Peds-Neonatology - 55718</t>
  </si>
  <si>
    <t>LCOM - Peds-Nephrology - 55720</t>
  </si>
  <si>
    <t>LCOM - Peds-Pulmonary - 55722</t>
  </si>
  <si>
    <t>LCOM - Surg-Emergency Med - 55774</t>
  </si>
  <si>
    <t>LCOM - Surg-General - 55772</t>
  </si>
  <si>
    <t>LCOM - Surg-Neurosurgery - 55776</t>
  </si>
  <si>
    <t>LCOM - Surg-Oncology - 55794</t>
  </si>
  <si>
    <t>LCOM - Surg-Ophthalmology - 55778</t>
  </si>
  <si>
    <t>LCOM - Surg-Otolaryngology - 55780</t>
  </si>
  <si>
    <t>LCOM - Surg-Pediatric - 55782</t>
  </si>
  <si>
    <t>LCOM - Surg-Plastic - 55784</t>
  </si>
  <si>
    <t>LCOM - Surg-Thoracic Cardiovascular - 55786</t>
  </si>
  <si>
    <t>LCOM - Surg-Transplant - 55788</t>
  </si>
  <si>
    <t>LCOM - Surg-Trauma - 55796</t>
  </si>
  <si>
    <t>LCOM - Surg-Urology - 55790</t>
  </si>
  <si>
    <t>LCOM - Surg-Vascular - 55792</t>
  </si>
  <si>
    <t>LIBS - Bailey Howe-Access &amp; Tech Svcs - 58320</t>
  </si>
  <si>
    <t>LIBS - Bailey Howe-Collectn Mgmt Svcs - 58326</t>
  </si>
  <si>
    <t>LIBS - Bailey Howe-Info &amp; Instruction - 58322</t>
  </si>
  <si>
    <t>LIBS - Ctr for Teaching &amp; Learning - 58312</t>
  </si>
  <si>
    <t>LIBS - Learning and Info Tech - 58314</t>
  </si>
  <si>
    <t>LIBS - Libraries - Deans Ofc - 58300</t>
  </si>
  <si>
    <t>MILITARY - Military Studies - 31200</t>
  </si>
  <si>
    <t>PRESIDENT - Presidents Ofc - 10000</t>
  </si>
  <si>
    <t>RSENR - Rubenstein Sch Env &amp; Nat Res - 57000</t>
  </si>
  <si>
    <t>VP AUDIT - Audit Services - 10100</t>
  </si>
  <si>
    <t>VP ENROLLMENT - International Educational Svcs - 30240</t>
  </si>
  <si>
    <t>VP ENROLLMENT - VP of Enrollment Mgmt - 30210</t>
  </si>
  <si>
    <t>VP PROVOST - Living &amp; Learning Center - 30230</t>
  </si>
  <si>
    <t>VP PROVOST - Residential Learning Cmty - 30231</t>
  </si>
  <si>
    <t>VP PROVOST - Senior VP &amp; Provost - 30000</t>
  </si>
  <si>
    <t>VP RESEARCH - Instrumentation &amp; Tech Service - 30650</t>
  </si>
  <si>
    <t>VP RESEARCH - Research Protections Office - 30611</t>
  </si>
  <si>
    <t>VP RESEARCH - Research Support &amp; Integrity - 30610</t>
  </si>
  <si>
    <t>VP RESEARCH - Sponsored Project Admin - 30612</t>
  </si>
  <si>
    <t>VP RESEARCH - VT Advanced Computing Core - 30660</t>
  </si>
  <si>
    <t>VP STUDENT - Center for Health &amp; Wellbeing - 30450</t>
  </si>
  <si>
    <t>VP STUDENT - Student &amp; Community Relations - 30410</t>
  </si>
  <si>
    <t>VP STUDENT - Student Govt Association - 30456</t>
  </si>
  <si>
    <t>VP STUDENT - VPSA &amp; Dean of Students Ofc - 30400</t>
  </si>
  <si>
    <t>VP UNIV RELATIONS - Admin &amp; Facil Services - 11500</t>
  </si>
  <si>
    <t>VP UNIV RELATIONS - AFS Auxiliary Svcs - 11560</t>
  </si>
  <si>
    <t>VP UNIV RELATIONS - Facilities Design &amp; Constrctn - 11102</t>
  </si>
  <si>
    <t>VP UNIV RELATIONS - Transportation &amp; Parking Admn - 11540</t>
  </si>
  <si>
    <t>Air Force Ofc Scientific Rsrch/AFOSR/DOD - 00000138</t>
  </si>
  <si>
    <t>CGIAR - 00000686</t>
  </si>
  <si>
    <t>Colby College - 00004836</t>
  </si>
  <si>
    <t>Consortium of Multiple Sclerosis Centers - 00004835</t>
  </si>
  <si>
    <t>Creative Cognitions LLC - 00004834</t>
  </si>
  <si>
    <t>Deep Analytics LLC - 00004837</t>
  </si>
  <si>
    <t>Defense Advance Rsrch Projects/DARPA/DOD - 00002960</t>
  </si>
  <si>
    <t>Defense Threat Reduction Agency/DOD - 00000738</t>
  </si>
  <si>
    <t>Dell, Inc. - 00004838</t>
  </si>
  <si>
    <t>Emergent Biosolutions - 00000467</t>
  </si>
  <si>
    <t>High Meadows Foundation - Boston - 00002675</t>
  </si>
  <si>
    <t>High Meadows Fund - Vermont - 00002687</t>
  </si>
  <si>
    <t>IARPA/DOD - 00003959</t>
  </si>
  <si>
    <t>IQVIA - 00004849</t>
  </si>
  <si>
    <t>Laura and John Arnold Foundation - 00004840</t>
  </si>
  <si>
    <t>Lawrence Berkeley Natl Laboratory/DOD - 00003962</t>
  </si>
  <si>
    <t>Lawrence Livermore National Lab/DOD - 00003963</t>
  </si>
  <si>
    <t>Longview Foundation - 00000418</t>
  </si>
  <si>
    <t>National Security Agency/NSA/DOD - 00000367</t>
  </si>
  <si>
    <t>Natl Geospatial-Intelligence Agency/DOD - 00003967</t>
  </si>
  <si>
    <t>Naval Air Warfare Center AD (PAX)/DOD - 00000845</t>
  </si>
  <si>
    <t>Naval Medical Research Center/NMRC/DOD - 00000612</t>
  </si>
  <si>
    <t>NCIRE Veterans Health Research Ins - 00004847</t>
  </si>
  <si>
    <t>Office of Naval Research/ONR/DOD - 00000844</t>
  </si>
  <si>
    <t>Park-Reeves Syringomyelia Rsrch Consortm - 00004850</t>
  </si>
  <si>
    <t>Sony Corporation of America - 00004853</t>
  </si>
  <si>
    <t>Spectrum Youth &amp; Family Services - 00004846</t>
  </si>
  <si>
    <t>Sunovion Pharmaceuticals Inc. - 00000551</t>
  </si>
  <si>
    <t>U Toronto Centre Addiction Mental Health - 00004090</t>
  </si>
  <si>
    <t>Uniformed Services University Health/DOD - 00000550</t>
  </si>
  <si>
    <t>Vermont Head Start State Collaboration - 00000455</t>
  </si>
  <si>
    <t>Village Associates LLC - 00000560</t>
  </si>
  <si>
    <t>Wellstar Medical Group - 00004833</t>
  </si>
  <si>
    <t>Willard Jackson - 00000575</t>
  </si>
  <si>
    <t>Woodrow Wilson National Fellowship Fndn - 00000361</t>
  </si>
  <si>
    <t>Youth Health Consortium - 00000676</t>
  </si>
  <si>
    <t>F6021</t>
  </si>
  <si>
    <t>Computer Supplies Services / ADP Computer Services ** except Vermont Advanced Computer Service - VACC</t>
  </si>
  <si>
    <t>Computing Devices</t>
  </si>
  <si>
    <t>EXTENSION - RESEARCH</t>
  </si>
  <si>
    <t>EXTENSION - SERVICE</t>
  </si>
  <si>
    <t>Department</t>
  </si>
  <si>
    <t>Function</t>
  </si>
  <si>
    <t>Program</t>
  </si>
  <si>
    <t>Property</t>
  </si>
  <si>
    <t>01 – General University</t>
  </si>
  <si>
    <t>03 – Treasury Operations</t>
  </si>
  <si>
    <t>32 – Extension</t>
  </si>
  <si>
    <t>35 – Distance Education</t>
  </si>
  <si>
    <t>11 – CALS</t>
  </si>
  <si>
    <t>12 – CAS</t>
  </si>
  <si>
    <t>13 – CESS</t>
  </si>
  <si>
    <t>14 – CEMS</t>
  </si>
  <si>
    <t>15 – LCOM</t>
  </si>
  <si>
    <t>16 – CNHS</t>
  </si>
  <si>
    <t>21 – SBA</t>
  </si>
  <si>
    <t>22 – RSENR</t>
  </si>
  <si>
    <t>31 – Continuing Ed</t>
  </si>
  <si>
    <t>100005 - General Cost Sharing</t>
  </si>
  <si>
    <t>100035 - General cost sharing on a USDA sponsored or flow-through award</t>
  </si>
  <si>
    <t>Note that these are the two general cost share source codes only.  These are the most commonly use cost share source codes, but if the cost share will come from somewhere other than general funds (such as a gift account), you be using a different source code.</t>
  </si>
  <si>
    <t>212 - Instruction - Cost Share</t>
  </si>
  <si>
    <t>312 - Research - Cost Share</t>
  </si>
  <si>
    <r>
      <t xml:space="preserve">213 - Instruction - </t>
    </r>
    <r>
      <rPr>
        <i/>
        <sz val="10"/>
        <color theme="1"/>
        <rFont val="Calibri"/>
        <family val="2"/>
        <scheme val="minor"/>
      </rPr>
      <t>Salary Cap</t>
    </r>
  </si>
  <si>
    <r>
      <t xml:space="preserve">313 - Research - </t>
    </r>
    <r>
      <rPr>
        <i/>
        <sz val="10"/>
        <rFont val="Calibri"/>
        <family val="2"/>
        <scheme val="minor"/>
      </rPr>
      <t>Salary Cap</t>
    </r>
  </si>
  <si>
    <t>352 - Experiment Station - Cost Share</t>
  </si>
  <si>
    <t>362 - Extension Research - Cost Share</t>
  </si>
  <si>
    <t>412 - Extension Service - Cost Share</t>
  </si>
  <si>
    <t>412 - Public Service - Cost Share</t>
  </si>
  <si>
    <r>
      <t xml:space="preserve">413 - Public Service - </t>
    </r>
    <r>
      <rPr>
        <i/>
        <sz val="10"/>
        <rFont val="Calibri"/>
        <family val="2"/>
        <scheme val="minor"/>
      </rPr>
      <t>Salary Cap</t>
    </r>
  </si>
  <si>
    <t>Usually 0000, but if your department needs to use purpose codes for tracking, we can certainly set them up.</t>
  </si>
  <si>
    <t>0000</t>
  </si>
  <si>
    <t>Operating Unit - XX</t>
  </si>
  <si>
    <t>Fund - XXX</t>
  </si>
  <si>
    <t>Source - XXXXXX</t>
  </si>
  <si>
    <t>Function - XXX</t>
  </si>
  <si>
    <t>Program - XXXX</t>
  </si>
  <si>
    <t>Purpose - XXXX</t>
  </si>
  <si>
    <t>Property - XXXX</t>
  </si>
  <si>
    <t>Usually 0000 (Unspecified), but if the award is associated with a Program or Center, the code can be found on the Summary page, in InfoEd below the Comments and Associated Departments sections, under Centers/Programs.</t>
  </si>
  <si>
    <t>300 - RES - Spon Grants</t>
  </si>
  <si>
    <t>305 - RES - Othr Grants</t>
  </si>
  <si>
    <t>Department - XXXXX</t>
  </si>
  <si>
    <t>Code for department responsible for this piece of cost share (see Cost Share Department in the "UVM Cost Share Commitments" Table)</t>
  </si>
  <si>
    <t>Please see the table to the right if you need more information.</t>
  </si>
  <si>
    <t>CALS - CALS CDE Partnership - 51005</t>
  </si>
  <si>
    <t>CIO - Computer Depot - 11610</t>
  </si>
  <si>
    <t>CIO - Database Administration - 11650</t>
  </si>
  <si>
    <t>CIO - Enterprise Application Service - 11660</t>
  </si>
  <si>
    <t>CIO - Enterprise Technology Services - 11600</t>
  </si>
  <si>
    <t>CIO - ETS Client Services - 11630</t>
  </si>
  <si>
    <t>CIO - Information Security Office - 11670</t>
  </si>
  <si>
    <t>CIO - Systems Architecture &amp; Admin - 11620</t>
  </si>
  <si>
    <t>CIO - Telecomm &amp; Network Services - 11640</t>
  </si>
  <si>
    <t>DIS - Distance Education - 58400</t>
  </si>
  <si>
    <t>EXT - Ext - Ctrl &amp; NthEast Region - 50023</t>
  </si>
  <si>
    <t>EXT - Ext - NthWest Region - 50024</t>
  </si>
  <si>
    <t>EXT - Ext - Southern Region - 50022</t>
  </si>
  <si>
    <t>HR - Benefit &amp; Employee Operations - 11340</t>
  </si>
  <si>
    <t>HR - Diversity, Engage, &amp; Prof Dev - 11350</t>
  </si>
  <si>
    <t>HR - HR Srvcs &amp; Affirmative Action - 11330</t>
  </si>
  <si>
    <t>HR - Professional Develp &amp; Training - 11360</t>
  </si>
  <si>
    <t>HR - VP HR,Diversity&amp;MulticlAffairs - 10030</t>
  </si>
  <si>
    <t>LCOM - LCOMEO - 55036</t>
  </si>
  <si>
    <t>LIBS - Silver Special Collections Lib - 58324</t>
  </si>
  <si>
    <t>SUSTAINABILITY - Office of Sustainability - 11110</t>
  </si>
  <si>
    <t>VP AUDIT - Compliance - 10305</t>
  </si>
  <si>
    <t>VP ENROLLMENT - International Educ Svcs Admin - 30241</t>
  </si>
  <si>
    <t>VP FINANCE - Admin Business Service Ctr - 20001</t>
  </si>
  <si>
    <t>VP FINANCE - Controllers Office - 11200</t>
  </si>
  <si>
    <t>VP FINANCE - Cost Accounting Services - 11270</t>
  </si>
  <si>
    <t>VP FINANCE - Disbursement Center - 11290</t>
  </si>
  <si>
    <t>VP FINANCE - Fin Rptng &amp; Acct Svcs - 11220</t>
  </si>
  <si>
    <t>VP FINANCE - Financial Analysis &amp; Budgeting - 11400</t>
  </si>
  <si>
    <t>VP FINANCE - Grant and Contract Acct Svcs - 11230</t>
  </si>
  <si>
    <t>VP FINANCE - Ofc of Operational Excellence - 11011</t>
  </si>
  <si>
    <t>VP FINANCE - Payroll and Tax Services - 11280</t>
  </si>
  <si>
    <t>VP FINANCE - Purchasing - 11552</t>
  </si>
  <si>
    <t>VP FINANCE - Treasury Services - 11240</t>
  </si>
  <si>
    <t>VP FINANCE - VP Finance - 11000</t>
  </si>
  <si>
    <t>VP LEGAL - VP Legal Affrs &amp; Gen Counsel - 10300</t>
  </si>
  <si>
    <t>VP PROVOST - Global Gateway - 30020</t>
  </si>
  <si>
    <t>VP STUDENT - Accommodations - 30461</t>
  </si>
  <si>
    <t>VP STUDENT - Center for Academic Success - 30460</t>
  </si>
  <si>
    <t>VP UNIV RELATIONS - Athletics - 30500</t>
  </si>
  <si>
    <t>VP UNIV RELATIONS - University Event Svcs - 11570</t>
  </si>
  <si>
    <t>VP UNIV RELATIONS - University Event Svcs - Davis - 11590</t>
  </si>
  <si>
    <t>VP UNIV RELATIONS - VP Univ Relation &amp; Admin - 30300</t>
  </si>
  <si>
    <t>American Society for Clinical Pathology - 00004860</t>
  </si>
  <si>
    <t>American Wildlife Conservation Fdtn - 00004855</t>
  </si>
  <si>
    <t>Arcadia University - 00004882</t>
  </si>
  <si>
    <t>Arlington Recreational &amp; Park Committee - 00004878</t>
  </si>
  <si>
    <t>BD Diagnostics - 00004879</t>
  </si>
  <si>
    <t>Chengdu Kanghong Biotechnology Co. Ltd - 00004863</t>
  </si>
  <si>
    <t>Coalition for College - 00004876</t>
  </si>
  <si>
    <t>Danbury Hospital - 00004880</t>
  </si>
  <si>
    <t>Denver Health and Hospital Authority - 00004867</t>
  </si>
  <si>
    <t>Hawaii Family Health - 00004866</t>
  </si>
  <si>
    <t>Inst Clinical Effectiveness Hlth Policy - 00004868</t>
  </si>
  <si>
    <t>Lake Champlain Sea Grant – UVM - 00004869</t>
  </si>
  <si>
    <t>Metro Laser, Inc. - 00004872</t>
  </si>
  <si>
    <t>National Agricultural Library/USDA - 00004862</t>
  </si>
  <si>
    <t>Optimal Solutions Inc - 00004861</t>
  </si>
  <si>
    <t>Outdoor Gear Exchange Charitable Fund - 00004859</t>
  </si>
  <si>
    <t>The Regents of the Univ of California - 00003129</t>
  </si>
  <si>
    <t>Tricida, Inc. - 00004875</t>
  </si>
  <si>
    <t>Triton Systems, Inc. - 00004873</t>
  </si>
  <si>
    <t>University of Exeter - 00004854</t>
  </si>
  <si>
    <t>Water Foundation - 00004857</t>
  </si>
  <si>
    <t>Last updated 11-02-18 - depts crc</t>
  </si>
  <si>
    <t>Last updated 11-02-18 - crc</t>
  </si>
  <si>
    <t>IRB Fees</t>
  </si>
  <si>
    <t>F6015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</si>
</sst>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00"/>
    <numFmt numFmtId="167" formatCode="&quot;$&quot;#,##0.00"/>
    <numFmt numFmtId="168" formatCode="_(* #,##0.000000_);_(* \(#,##0.000000\);_(* &quot;-&quot;??_);_(@_)"/>
    <numFmt numFmtId="169" formatCode="_(* #,##0.0000_);_(* \(#,##0.0000\);_(* &quot;-&quot;??_);_(@_)"/>
    <numFmt numFmtId="170" formatCode="0.0000"/>
  </numFmts>
  <fonts count="65" x14ac:knownFonts="1">
    <font>
      <sz val="11"/>
      <color theme="1"/>
      <name val="Calibri"/>
      <family val="2"/>
      <scheme val="minor"/>
    </font>
    <font>
      <sz val="10"/>
      <name val="Arial"/>
      <family val="2"/>
    </font>
    <font>
      <sz val="10"/>
      <name val="Arial"/>
      <family val="2"/>
    </font>
    <font>
      <sz val="10"/>
      <name val="MS Sans Serif"/>
      <family val="2"/>
    </font>
    <font>
      <u/>
      <sz val="10"/>
      <color indexed="12"/>
      <name val="Arial"/>
      <family val="2"/>
    </font>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name val="Calibri"/>
      <family val="2"/>
      <scheme val="minor"/>
    </font>
    <font>
      <u/>
      <sz val="11"/>
      <color theme="10"/>
      <name val="Calibri"/>
      <family val="2"/>
      <scheme val="minor"/>
    </font>
    <font>
      <b/>
      <sz val="10"/>
      <color rgb="FFFF0000"/>
      <name val="Calibri"/>
      <family val="2"/>
      <scheme val="minor"/>
    </font>
    <font>
      <sz val="8"/>
      <name val="Calibri"/>
      <family val="2"/>
      <scheme val="minor"/>
    </font>
    <font>
      <sz val="8"/>
      <color theme="1"/>
      <name val="Calibri"/>
      <family val="2"/>
      <scheme val="minor"/>
    </font>
    <font>
      <b/>
      <sz val="8"/>
      <name val="Calibri"/>
      <family val="2"/>
      <scheme val="minor"/>
    </font>
    <font>
      <u/>
      <sz val="8"/>
      <color theme="10"/>
      <name val="Calibri"/>
      <family val="2"/>
      <scheme val="minor"/>
    </font>
    <font>
      <b/>
      <sz val="8"/>
      <color rgb="FFFF0000"/>
      <name val="Calibri"/>
      <family val="2"/>
      <scheme val="minor"/>
    </font>
    <font>
      <b/>
      <sz val="10"/>
      <color theme="1"/>
      <name val="Calibri"/>
      <family val="2"/>
      <scheme val="minor"/>
    </font>
    <font>
      <u/>
      <sz val="10"/>
      <color theme="10"/>
      <name val="Calibri"/>
      <family val="2"/>
      <scheme val="minor"/>
    </font>
    <font>
      <sz val="8"/>
      <color rgb="FFFF0000"/>
      <name val="Calibri"/>
      <family val="2"/>
      <scheme val="minor"/>
    </font>
    <font>
      <b/>
      <i/>
      <sz val="8"/>
      <color theme="0" tint="-0.34998626667073579"/>
      <name val="Calibri"/>
      <family val="2"/>
      <scheme val="minor"/>
    </font>
    <font>
      <i/>
      <sz val="8"/>
      <color theme="0" tint="-0.499984740745262"/>
      <name val="Calibri"/>
      <family val="2"/>
      <scheme val="minor"/>
    </font>
    <font>
      <sz val="8"/>
      <color theme="0" tint="-0.499984740745262"/>
      <name val="Calibri"/>
      <family val="2"/>
      <scheme val="minor"/>
    </font>
    <font>
      <b/>
      <sz val="8"/>
      <color theme="0" tint="-0.499984740745262"/>
      <name val="Calibri"/>
      <family val="2"/>
      <scheme val="minor"/>
    </font>
    <font>
      <b/>
      <i/>
      <sz val="8"/>
      <color rgb="FFFF0000"/>
      <name val="Calibri"/>
      <family val="2"/>
      <scheme val="minor"/>
    </font>
    <font>
      <b/>
      <i/>
      <sz val="8"/>
      <color theme="0" tint="-0.499984740745262"/>
      <name val="Calibri"/>
      <family val="2"/>
      <scheme val="minor"/>
    </font>
    <font>
      <b/>
      <i/>
      <u/>
      <sz val="8"/>
      <color theme="0" tint="-0.499984740745262"/>
      <name val="Calibri"/>
      <family val="2"/>
      <scheme val="minor"/>
    </font>
    <font>
      <sz val="11"/>
      <name val="Calibri"/>
      <family val="2"/>
      <scheme val="minor"/>
    </font>
    <font>
      <i/>
      <sz val="11"/>
      <color theme="0" tint="-0.499984740745262"/>
      <name val="Calibri"/>
      <family val="2"/>
      <scheme val="minor"/>
    </font>
    <font>
      <b/>
      <sz val="14"/>
      <name val="Calibri"/>
      <family val="2"/>
      <scheme val="minor"/>
    </font>
    <font>
      <sz val="5"/>
      <name val="Calibri"/>
      <family val="2"/>
      <scheme val="minor"/>
    </font>
    <font>
      <sz val="5"/>
      <color theme="0" tint="-0.499984740745262"/>
      <name val="Calibri"/>
      <family val="2"/>
      <scheme val="minor"/>
    </font>
    <font>
      <u/>
      <sz val="8"/>
      <name val="Calibri"/>
      <family val="2"/>
      <scheme val="minor"/>
    </font>
    <font>
      <b/>
      <sz val="11"/>
      <name val="Calibri"/>
      <family val="2"/>
      <scheme val="minor"/>
    </font>
    <font>
      <b/>
      <sz val="12"/>
      <name val="Calibri"/>
      <family val="2"/>
      <scheme val="minor"/>
    </font>
    <font>
      <b/>
      <sz val="12"/>
      <color rgb="FFFF0000"/>
      <name val="Calibri"/>
      <family val="2"/>
      <scheme val="minor"/>
    </font>
    <font>
      <b/>
      <sz val="12"/>
      <color theme="1"/>
      <name val="Calibri"/>
      <family val="2"/>
      <scheme val="minor"/>
    </font>
    <font>
      <sz val="7"/>
      <name val="Calibri"/>
      <family val="2"/>
      <scheme val="minor"/>
    </font>
    <font>
      <sz val="7"/>
      <color theme="1"/>
      <name val="Calibri"/>
      <family val="2"/>
      <scheme val="minor"/>
    </font>
    <font>
      <sz val="7"/>
      <color theme="0" tint="-0.499984740745262"/>
      <name val="Calibri"/>
      <family val="2"/>
      <scheme val="minor"/>
    </font>
    <font>
      <sz val="7"/>
      <color rgb="FFFF0000"/>
      <name val="Calibri"/>
      <family val="2"/>
      <scheme val="minor"/>
    </font>
    <font>
      <b/>
      <i/>
      <sz val="9"/>
      <name val="Calibri"/>
      <family val="2"/>
      <scheme val="minor"/>
    </font>
    <font>
      <i/>
      <sz val="8"/>
      <name val="Calibri"/>
      <family val="2"/>
      <scheme val="minor"/>
    </font>
    <font>
      <b/>
      <i/>
      <sz val="8"/>
      <name val="Calibri"/>
      <family val="2"/>
      <scheme val="minor"/>
    </font>
    <font>
      <i/>
      <sz val="6"/>
      <color theme="1"/>
      <name val="Calibri"/>
      <family val="2"/>
      <scheme val="minor"/>
    </font>
    <font>
      <i/>
      <sz val="10"/>
      <color theme="1"/>
      <name val="Calibri"/>
      <family val="2"/>
      <scheme val="minor"/>
    </font>
    <font>
      <i/>
      <sz val="10"/>
      <name val="Calibri"/>
      <family val="2"/>
      <scheme val="minor"/>
    </font>
    <font>
      <b/>
      <i/>
      <sz val="10"/>
      <color theme="1"/>
      <name val="Calibri"/>
      <family val="2"/>
      <scheme val="minor"/>
    </font>
    <font>
      <b/>
      <i/>
      <sz val="10"/>
      <name val="Calibri"/>
      <family val="2"/>
      <scheme val="minor"/>
    </font>
    <font>
      <b/>
      <sz val="10"/>
      <color theme="0" tint="-0.499984740745262"/>
      <name val="Calibri"/>
      <family val="2"/>
      <scheme val="minor"/>
    </font>
  </fonts>
  <fills count="48">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5" tint="0.79998168889431442"/>
        <bgColor indexed="64"/>
      </patternFill>
    </fill>
  </fills>
  <borders count="49">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s>
  <cellStyleXfs count="56">
    <xf numFmtId="0" fontId="0" fillId="0" borderId="0"/>
    <xf numFmtId="43" fontId="5"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1" fillId="0" borderId="0"/>
    <xf numFmtId="0" fontId="3" fillId="0" borderId="0"/>
    <xf numFmtId="9" fontId="1"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8" fillId="0" borderId="16" applyNumberFormat="0" applyFill="0" applyAlignment="0" applyProtection="0"/>
    <xf numFmtId="0" fontId="9" fillId="0" borderId="17" applyNumberFormat="0" applyFill="0" applyAlignment="0" applyProtection="0"/>
    <xf numFmtId="0" fontId="10" fillId="0" borderId="18" applyNumberFormat="0" applyFill="0" applyAlignment="0" applyProtection="0"/>
    <xf numFmtId="0" fontId="10" fillId="0" borderId="0" applyNumberFormat="0" applyFill="0" applyBorder="0" applyAlignment="0" applyProtection="0"/>
    <xf numFmtId="0" fontId="11" fillId="7" borderId="0" applyNumberFormat="0" applyBorder="0" applyAlignment="0" applyProtection="0"/>
    <xf numFmtId="0" fontId="12" fillId="8" borderId="0" applyNumberFormat="0" applyBorder="0" applyAlignment="0" applyProtection="0"/>
    <xf numFmtId="0" fontId="13" fillId="9" borderId="0" applyNumberFormat="0" applyBorder="0" applyAlignment="0" applyProtection="0"/>
    <xf numFmtId="0" fontId="14" fillId="10" borderId="19" applyNumberFormat="0" applyAlignment="0" applyProtection="0"/>
    <xf numFmtId="0" fontId="15" fillId="11" borderId="20" applyNumberFormat="0" applyAlignment="0" applyProtection="0"/>
    <xf numFmtId="0" fontId="16" fillId="11" borderId="19" applyNumberFormat="0" applyAlignment="0" applyProtection="0"/>
    <xf numFmtId="0" fontId="17" fillId="0" borderId="21" applyNumberFormat="0" applyFill="0" applyAlignment="0" applyProtection="0"/>
    <xf numFmtId="0" fontId="18" fillId="12" borderId="22" applyNumberFormat="0" applyAlignment="0" applyProtection="0"/>
    <xf numFmtId="0" fontId="19" fillId="0" borderId="0" applyNumberFormat="0" applyFill="0" applyBorder="0" applyAlignment="0" applyProtection="0"/>
    <xf numFmtId="0" fontId="5" fillId="13" borderId="23" applyNumberFormat="0" applyFont="0" applyAlignment="0" applyProtection="0"/>
    <xf numFmtId="0" fontId="20" fillId="0" borderId="0" applyNumberFormat="0" applyFill="0" applyBorder="0" applyAlignment="0" applyProtection="0"/>
    <xf numFmtId="0" fontId="6" fillId="0" borderId="24" applyNumberFormat="0" applyFill="0" applyAlignment="0" applyProtection="0"/>
    <xf numFmtId="0" fontId="21"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21" fillId="37" borderId="0" applyNumberFormat="0" applyBorder="0" applyAlignment="0" applyProtection="0"/>
    <xf numFmtId="9" fontId="5" fillId="0" borderId="0" applyFont="0" applyFill="0" applyBorder="0" applyAlignment="0" applyProtection="0"/>
    <xf numFmtId="0" fontId="25" fillId="0" borderId="0" applyNumberFormat="0" applyFill="0" applyBorder="0" applyAlignment="0" applyProtection="0"/>
  </cellStyleXfs>
  <cellXfs count="422">
    <xf numFmtId="0" fontId="0" fillId="0" borderId="0" xfId="0"/>
    <xf numFmtId="0" fontId="22" fillId="0" borderId="0" xfId="0" applyFont="1" applyFill="1" applyAlignment="1" applyProtection="1">
      <alignment horizontal="left" vertical="center"/>
    </xf>
    <xf numFmtId="0" fontId="26" fillId="0" borderId="0" xfId="0" applyFont="1" applyFill="1" applyAlignment="1" applyProtection="1">
      <alignment horizontal="left" vertical="center"/>
    </xf>
    <xf numFmtId="0" fontId="22" fillId="0" borderId="0" xfId="0" applyFont="1" applyFill="1" applyBorder="1" applyAlignment="1" applyProtection="1">
      <alignment horizontal="left" vertical="center"/>
    </xf>
    <xf numFmtId="0" fontId="22" fillId="4" borderId="3" xfId="0" applyFont="1" applyFill="1" applyBorder="1" applyAlignment="1" applyProtection="1">
      <alignment horizontal="left" vertical="center" wrapText="1"/>
    </xf>
    <xf numFmtId="0" fontId="23" fillId="4" borderId="3" xfId="6" applyFont="1" applyFill="1" applyBorder="1" applyAlignment="1" applyProtection="1">
      <alignment horizontal="left" vertical="center" wrapText="1"/>
    </xf>
    <xf numFmtId="0" fontId="22" fillId="0" borderId="0" xfId="0" applyFont="1" applyFill="1" applyAlignment="1" applyProtection="1">
      <alignment horizontal="left" vertical="center" wrapText="1"/>
    </xf>
    <xf numFmtId="0" fontId="22" fillId="0" borderId="2" xfId="0" applyFont="1" applyFill="1" applyBorder="1" applyAlignment="1" applyProtection="1">
      <alignment horizontal="left" vertical="center"/>
    </xf>
    <xf numFmtId="0" fontId="22" fillId="0" borderId="12" xfId="0" applyFont="1" applyFill="1" applyBorder="1" applyAlignment="1" applyProtection="1">
      <alignment horizontal="left" vertical="center"/>
    </xf>
    <xf numFmtId="0" fontId="22" fillId="0" borderId="9" xfId="0" applyFont="1" applyFill="1" applyBorder="1" applyAlignment="1" applyProtection="1">
      <alignment horizontal="left" vertical="center"/>
    </xf>
    <xf numFmtId="0" fontId="22" fillId="0" borderId="15" xfId="0" applyFont="1" applyFill="1" applyBorder="1" applyAlignment="1" applyProtection="1">
      <alignment horizontal="left" vertical="center"/>
    </xf>
    <xf numFmtId="0" fontId="23" fillId="0" borderId="9"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23" fillId="0" borderId="10" xfId="0" applyFont="1" applyFill="1" applyBorder="1" applyAlignment="1" applyProtection="1">
      <alignment horizontal="left" vertical="center"/>
    </xf>
    <xf numFmtId="0" fontId="23" fillId="0" borderId="0" xfId="6" applyFont="1" applyBorder="1" applyAlignment="1" applyProtection="1">
      <alignment horizontal="left" vertical="center"/>
    </xf>
    <xf numFmtId="0" fontId="22" fillId="0" borderId="15" xfId="0" applyFont="1" applyBorder="1" applyAlignment="1">
      <alignment horizontal="left" vertical="center"/>
    </xf>
    <xf numFmtId="0" fontId="22" fillId="0" borderId="0" xfId="0" applyFont="1" applyAlignment="1">
      <alignment horizontal="left" vertical="center"/>
    </xf>
    <xf numFmtId="0" fontId="22" fillId="0" borderId="0" xfId="0" applyFont="1" applyBorder="1" applyAlignment="1">
      <alignment horizontal="left" vertical="center"/>
    </xf>
    <xf numFmtId="0" fontId="22" fillId="0" borderId="14" xfId="0" applyFont="1" applyBorder="1" applyAlignment="1">
      <alignment horizontal="left" vertical="center"/>
    </xf>
    <xf numFmtId="0" fontId="22" fillId="0" borderId="0" xfId="0" applyNumberFormat="1" applyFont="1" applyBorder="1" applyAlignment="1">
      <alignment horizontal="left" vertical="center"/>
    </xf>
    <xf numFmtId="164" fontId="22" fillId="0" borderId="0" xfId="54" applyNumberFormat="1" applyFont="1" applyFill="1" applyAlignment="1" applyProtection="1">
      <alignment horizontal="left" vertical="center"/>
    </xf>
    <xf numFmtId="0" fontId="23" fillId="40" borderId="3" xfId="6" applyFont="1" applyFill="1" applyBorder="1" applyAlignment="1" applyProtection="1">
      <alignment horizontal="left" vertical="center" wrapText="1"/>
    </xf>
    <xf numFmtId="0" fontId="23" fillId="39" borderId="3" xfId="6" applyFont="1" applyFill="1" applyBorder="1" applyAlignment="1" applyProtection="1">
      <alignment horizontal="left" vertical="center" wrapText="1"/>
    </xf>
    <xf numFmtId="168" fontId="22" fillId="40" borderId="3" xfId="1" applyNumberFormat="1" applyFont="1" applyFill="1" applyBorder="1" applyAlignment="1" applyProtection="1">
      <alignment horizontal="left" vertical="center"/>
      <protection locked="0"/>
    </xf>
    <xf numFmtId="3" fontId="22" fillId="40" borderId="3" xfId="1" applyNumberFormat="1" applyFont="1" applyFill="1" applyBorder="1" applyAlignment="1" applyProtection="1">
      <alignment horizontal="left" vertical="center"/>
      <protection locked="0"/>
    </xf>
    <xf numFmtId="0" fontId="22" fillId="41" borderId="3" xfId="6" applyFont="1" applyFill="1" applyBorder="1" applyAlignment="1" applyProtection="1">
      <alignment horizontal="left" vertical="center" wrapText="1"/>
    </xf>
    <xf numFmtId="0" fontId="22" fillId="44" borderId="3" xfId="6" applyFont="1" applyFill="1" applyBorder="1" applyAlignment="1" applyProtection="1">
      <alignment horizontal="left" vertical="center" wrapText="1"/>
    </xf>
    <xf numFmtId="0" fontId="22" fillId="43" borderId="3" xfId="6" applyFont="1" applyFill="1" applyBorder="1" applyAlignment="1" applyProtection="1">
      <alignment horizontal="left" vertical="center" wrapText="1"/>
    </xf>
    <xf numFmtId="0" fontId="22" fillId="42" borderId="3" xfId="6" applyFont="1" applyFill="1" applyBorder="1" applyAlignment="1" applyProtection="1">
      <alignment horizontal="left" vertical="center" wrapText="1"/>
    </xf>
    <xf numFmtId="0" fontId="22" fillId="38" borderId="3" xfId="6" applyFont="1" applyFill="1" applyBorder="1" applyAlignment="1" applyProtection="1">
      <alignment horizontal="left" vertical="center" wrapText="1"/>
    </xf>
    <xf numFmtId="0" fontId="23" fillId="0" borderId="4" xfId="6" applyFont="1" applyBorder="1" applyAlignment="1" applyProtection="1">
      <alignment horizontal="left" vertical="center"/>
    </xf>
    <xf numFmtId="0" fontId="23" fillId="4" borderId="2" xfId="6" applyFont="1" applyFill="1" applyBorder="1" applyAlignment="1" applyProtection="1">
      <alignment horizontal="left" vertical="center" wrapText="1"/>
    </xf>
    <xf numFmtId="164" fontId="23" fillId="42" borderId="2" xfId="54" applyNumberFormat="1" applyFont="1" applyFill="1" applyBorder="1" applyAlignment="1" applyProtection="1">
      <alignment horizontal="center" vertical="center" wrapText="1"/>
    </xf>
    <xf numFmtId="164" fontId="23" fillId="42" borderId="15" xfId="54" applyNumberFormat="1" applyFont="1" applyFill="1" applyBorder="1" applyAlignment="1" applyProtection="1">
      <alignment horizontal="center" vertical="center"/>
    </xf>
    <xf numFmtId="164" fontId="23" fillId="42" borderId="14" xfId="54" applyNumberFormat="1" applyFont="1" applyFill="1" applyBorder="1" applyAlignment="1" applyProtection="1">
      <alignment horizontal="center" vertical="center"/>
    </xf>
    <xf numFmtId="170" fontId="22" fillId="40" borderId="3" xfId="1" applyNumberFormat="1" applyFont="1" applyFill="1" applyBorder="1" applyAlignment="1">
      <alignment horizontal="left" vertical="center"/>
    </xf>
    <xf numFmtId="0" fontId="23" fillId="42" borderId="3" xfId="0" applyFont="1" applyFill="1" applyBorder="1" applyAlignment="1" applyProtection="1">
      <alignment horizontal="left" vertical="center" wrapText="1"/>
    </xf>
    <xf numFmtId="0" fontId="23" fillId="42" borderId="11" xfId="0" applyFont="1" applyFill="1" applyBorder="1" applyAlignment="1" applyProtection="1">
      <alignment horizontal="left" vertical="center"/>
    </xf>
    <xf numFmtId="0" fontId="23" fillId="42" borderId="1" xfId="0" applyFont="1" applyFill="1" applyBorder="1" applyAlignment="1" applyProtection="1">
      <alignment horizontal="left" vertical="center"/>
    </xf>
    <xf numFmtId="0" fontId="23" fillId="42" borderId="15" xfId="0" applyFont="1" applyFill="1" applyBorder="1" applyAlignment="1" applyProtection="1">
      <alignment horizontal="left" vertical="center"/>
    </xf>
    <xf numFmtId="0" fontId="23" fillId="42" borderId="14" xfId="0" applyFont="1" applyFill="1" applyBorder="1" applyAlignment="1" applyProtection="1">
      <alignment horizontal="left" vertical="center"/>
    </xf>
    <xf numFmtId="0" fontId="24" fillId="45" borderId="3" xfId="0" applyFont="1" applyFill="1" applyBorder="1" applyAlignment="1">
      <alignment horizontal="left" vertical="center" wrapText="1"/>
    </xf>
    <xf numFmtId="0" fontId="22" fillId="45" borderId="3"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xf>
    <xf numFmtId="0" fontId="23" fillId="42" borderId="2" xfId="0" applyFont="1" applyFill="1" applyBorder="1" applyAlignment="1" applyProtection="1">
      <alignment horizontal="left" vertical="center"/>
    </xf>
    <xf numFmtId="0" fontId="28" fillId="0" borderId="0" xfId="0" applyFont="1" applyFill="1" applyBorder="1" applyAlignment="1" applyProtection="1">
      <alignment horizontal="left" vertical="center"/>
      <protection locked="0"/>
    </xf>
    <xf numFmtId="0" fontId="22" fillId="2" borderId="0" xfId="0" applyFont="1" applyFill="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6" fillId="0" borderId="0" xfId="6" applyFont="1" applyAlignment="1" applyProtection="1">
      <alignment horizontal="left" vertical="center"/>
      <protection locked="0"/>
    </xf>
    <xf numFmtId="0" fontId="22" fillId="2" borderId="0" xfId="0" applyFont="1" applyFill="1" applyBorder="1" applyAlignment="1" applyProtection="1">
      <alignment horizontal="right" vertical="center"/>
      <protection locked="0"/>
    </xf>
    <xf numFmtId="0" fontId="23" fillId="2" borderId="0" xfId="0" applyFont="1" applyFill="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3" fillId="2" borderId="0" xfId="0" applyFont="1" applyFill="1" applyBorder="1" applyAlignment="1" applyProtection="1">
      <alignment horizontal="left" vertical="center" wrapText="1"/>
      <protection locked="0"/>
    </xf>
    <xf numFmtId="165" fontId="23" fillId="0" borderId="3" xfId="1" applyNumberFormat="1" applyFont="1" applyFill="1" applyBorder="1" applyAlignment="1" applyProtection="1">
      <alignment horizontal="center" vertical="center" wrapText="1"/>
      <protection locked="0"/>
    </xf>
    <xf numFmtId="0" fontId="23" fillId="0" borderId="0" xfId="0" applyFont="1" applyBorder="1" applyAlignment="1" applyProtection="1">
      <alignment horizontal="left" vertical="center" wrapText="1"/>
      <protection locked="0"/>
    </xf>
    <xf numFmtId="0" fontId="23" fillId="0" borderId="3" xfId="0" applyFont="1" applyFill="1" applyBorder="1" applyAlignment="1" applyProtection="1">
      <alignment horizontal="left" vertical="center" wrapText="1"/>
      <protection locked="0"/>
    </xf>
    <xf numFmtId="0" fontId="32" fillId="0" borderId="0" xfId="0" applyFont="1"/>
    <xf numFmtId="0" fontId="23" fillId="0" borderId="0" xfId="0" applyFont="1" applyFill="1" applyBorder="1" applyAlignment="1" applyProtection="1">
      <alignment horizontal="left" vertical="center" wrapText="1"/>
      <protection locked="0"/>
    </xf>
    <xf numFmtId="0" fontId="22" fillId="0" borderId="0" xfId="0" applyFont="1" applyFill="1" applyBorder="1" applyAlignment="1">
      <alignment vertical="center" wrapText="1"/>
    </xf>
    <xf numFmtId="0" fontId="23" fillId="0" borderId="3" xfId="0" applyFont="1" applyFill="1" applyBorder="1" applyAlignment="1" applyProtection="1">
      <alignment horizontal="left" vertical="center"/>
      <protection locked="0"/>
    </xf>
    <xf numFmtId="0" fontId="29" fillId="0" borderId="0" xfId="6" applyFont="1" applyAlignment="1" applyProtection="1">
      <alignment vertical="center"/>
      <protection locked="0"/>
    </xf>
    <xf numFmtId="0" fontId="27" fillId="0" borderId="0" xfId="6" applyFont="1" applyAlignment="1" applyProtection="1">
      <alignment vertical="center"/>
      <protection locked="0"/>
    </xf>
    <xf numFmtId="0" fontId="27" fillId="0" borderId="0" xfId="6" applyFont="1" applyAlignment="1" applyProtection="1">
      <alignment horizontal="center" vertical="center"/>
      <protection locked="0"/>
    </xf>
    <xf numFmtId="0" fontId="27" fillId="0" borderId="0" xfId="6" applyFont="1" applyAlignment="1" applyProtection="1">
      <alignment horizontal="right" vertical="center"/>
      <protection locked="0"/>
    </xf>
    <xf numFmtId="0" fontId="27" fillId="38" borderId="3" xfId="6" applyFont="1" applyFill="1" applyBorder="1" applyAlignment="1" applyProtection="1">
      <alignment horizontal="left" vertical="center"/>
      <protection locked="0"/>
    </xf>
    <xf numFmtId="0" fontId="27" fillId="0" borderId="3" xfId="0" applyFont="1" applyFill="1" applyBorder="1" applyAlignment="1" applyProtection="1">
      <alignment horizontal="left" vertical="center"/>
      <protection locked="0"/>
    </xf>
    <xf numFmtId="3" fontId="27" fillId="0" borderId="0" xfId="6" applyNumberFormat="1" applyFont="1" applyAlignment="1" applyProtection="1">
      <alignment horizontal="right" vertical="center"/>
      <protection locked="0"/>
    </xf>
    <xf numFmtId="0" fontId="29" fillId="38" borderId="3" xfId="6" applyFont="1" applyFill="1" applyBorder="1" applyAlignment="1" applyProtection="1">
      <alignment horizontal="right" vertical="center"/>
      <protection locked="0"/>
    </xf>
    <xf numFmtId="0" fontId="29" fillId="5" borderId="3" xfId="6" applyFont="1" applyFill="1" applyBorder="1" applyAlignment="1" applyProtection="1">
      <alignment horizontal="right" vertical="center"/>
      <protection locked="0"/>
    </xf>
    <xf numFmtId="3" fontId="36" fillId="6" borderId="3" xfId="0" applyNumberFormat="1" applyFont="1" applyFill="1" applyBorder="1" applyAlignment="1" applyProtection="1">
      <alignment horizontal="center" vertical="center"/>
      <protection locked="0"/>
    </xf>
    <xf numFmtId="3" fontId="27" fillId="0" borderId="0" xfId="6" applyNumberFormat="1" applyFont="1" applyAlignment="1" applyProtection="1">
      <alignment vertical="center"/>
      <protection locked="0"/>
    </xf>
    <xf numFmtId="3" fontId="27" fillId="6" borderId="3" xfId="10" applyNumberFormat="1" applyFont="1" applyFill="1" applyBorder="1" applyAlignment="1" applyProtection="1">
      <alignment horizontal="right" vertical="center"/>
      <protection locked="0"/>
    </xf>
    <xf numFmtId="3" fontId="36" fillId="5" borderId="3" xfId="0" applyNumberFormat="1" applyFont="1" applyFill="1" applyBorder="1" applyAlignment="1" applyProtection="1">
      <alignment horizontal="center" vertical="center"/>
      <protection locked="0"/>
    </xf>
    <xf numFmtId="3" fontId="27" fillId="0" borderId="0" xfId="6" applyNumberFormat="1" applyFont="1" applyFill="1" applyAlignment="1" applyProtection="1">
      <alignment vertical="center"/>
      <protection locked="0"/>
    </xf>
    <xf numFmtId="3" fontId="27" fillId="5" borderId="3" xfId="0" applyNumberFormat="1" applyFont="1" applyFill="1" applyBorder="1" applyAlignment="1" applyProtection="1">
      <alignment horizontal="right" vertical="center"/>
      <protection locked="0"/>
    </xf>
    <xf numFmtId="0" fontId="27" fillId="6" borderId="0" xfId="6" applyFont="1" applyFill="1" applyAlignment="1" applyProtection="1">
      <alignment vertical="center"/>
      <protection locked="0"/>
    </xf>
    <xf numFmtId="3" fontId="27" fillId="3" borderId="3" xfId="10" applyNumberFormat="1" applyFont="1" applyFill="1" applyBorder="1" applyAlignment="1" applyProtection="1">
      <alignment horizontal="right" vertical="center"/>
      <protection locked="0"/>
    </xf>
    <xf numFmtId="3" fontId="27" fillId="39" borderId="3" xfId="10" applyNumberFormat="1" applyFont="1" applyFill="1" applyBorder="1" applyAlignment="1" applyProtection="1">
      <alignment horizontal="right" vertical="center"/>
      <protection locked="0"/>
    </xf>
    <xf numFmtId="0" fontId="27" fillId="5" borderId="3" xfId="6" applyFont="1" applyFill="1" applyBorder="1" applyAlignment="1" applyProtection="1">
      <alignment horizontal="center" vertical="center"/>
      <protection locked="0"/>
    </xf>
    <xf numFmtId="0" fontId="37" fillId="6" borderId="0" xfId="6" applyFont="1" applyFill="1" applyAlignment="1" applyProtection="1">
      <alignment vertical="center"/>
      <protection locked="0"/>
    </xf>
    <xf numFmtId="38" fontId="27" fillId="3" borderId="3" xfId="6" applyNumberFormat="1" applyFont="1" applyFill="1" applyBorder="1" applyAlignment="1" applyProtection="1">
      <alignment horizontal="right" vertical="center"/>
      <protection locked="0"/>
    </xf>
    <xf numFmtId="38" fontId="27" fillId="39" borderId="3" xfId="6" applyNumberFormat="1" applyFont="1" applyFill="1" applyBorder="1" applyAlignment="1" applyProtection="1">
      <alignment horizontal="right" vertical="center"/>
      <protection locked="0"/>
    </xf>
    <xf numFmtId="0" fontId="27" fillId="0" borderId="11" xfId="6" applyFont="1" applyBorder="1" applyAlignment="1" applyProtection="1">
      <alignment vertical="center"/>
      <protection locked="0"/>
    </xf>
    <xf numFmtId="38" fontId="27" fillId="0" borderId="3" xfId="6" applyNumberFormat="1" applyFont="1" applyFill="1" applyBorder="1" applyAlignment="1" applyProtection="1">
      <alignment horizontal="right" vertical="center"/>
      <protection locked="0"/>
    </xf>
    <xf numFmtId="38" fontId="27" fillId="6" borderId="3" xfId="6" applyNumberFormat="1" applyFont="1" applyFill="1" applyBorder="1" applyAlignment="1" applyProtection="1">
      <alignment horizontal="right" vertical="center"/>
      <protection locked="0"/>
    </xf>
    <xf numFmtId="0" fontId="39" fillId="0" borderId="0" xfId="6" applyFont="1" applyFill="1" applyBorder="1" applyAlignment="1" applyProtection="1">
      <alignment horizontal="left" vertical="center" wrapText="1"/>
      <protection locked="0"/>
    </xf>
    <xf numFmtId="0" fontId="39" fillId="0" borderId="9" xfId="6" applyFont="1" applyFill="1" applyBorder="1" applyAlignment="1" applyProtection="1">
      <alignment horizontal="left" vertical="center" wrapText="1"/>
      <protection locked="0"/>
    </xf>
    <xf numFmtId="0" fontId="27" fillId="0" borderId="1" xfId="6" applyFont="1" applyBorder="1" applyAlignment="1" applyProtection="1">
      <alignment vertical="center"/>
      <protection locked="0"/>
    </xf>
    <xf numFmtId="0" fontId="38" fillId="0" borderId="1" xfId="6" applyFont="1" applyBorder="1" applyAlignment="1" applyProtection="1">
      <alignment horizontal="left" vertical="center"/>
      <protection locked="0"/>
    </xf>
    <xf numFmtId="0" fontId="40" fillId="0" borderId="0" xfId="6" applyFont="1" applyFill="1" applyBorder="1" applyAlignment="1" applyProtection="1">
      <alignment vertical="center" wrapText="1"/>
      <protection locked="0"/>
    </xf>
    <xf numFmtId="0" fontId="39" fillId="0" borderId="9" xfId="6" applyFont="1" applyFill="1" applyBorder="1" applyAlignment="1" applyProtection="1">
      <alignment vertical="center" wrapText="1"/>
      <protection locked="0"/>
    </xf>
    <xf numFmtId="0" fontId="38" fillId="0" borderId="1" xfId="6" applyFont="1" applyFill="1" applyBorder="1" applyAlignment="1" applyProtection="1">
      <alignment horizontal="left" vertical="center"/>
      <protection locked="0"/>
    </xf>
    <xf numFmtId="0" fontId="39" fillId="0" borderId="0" xfId="6" applyFont="1" applyFill="1" applyBorder="1" applyAlignment="1" applyProtection="1">
      <alignment vertical="center" wrapText="1"/>
      <protection locked="0"/>
    </xf>
    <xf numFmtId="0" fontId="27" fillId="0" borderId="1" xfId="6" applyFont="1" applyBorder="1" applyAlignment="1" applyProtection="1">
      <alignment horizontal="left" vertical="center"/>
      <protection locked="0"/>
    </xf>
    <xf numFmtId="0" fontId="27" fillId="0" borderId="0" xfId="6" applyFont="1" applyBorder="1" applyAlignment="1" applyProtection="1">
      <alignment vertical="center"/>
      <protection locked="0"/>
    </xf>
    <xf numFmtId="0" fontId="27" fillId="0" borderId="9" xfId="6" applyFont="1" applyBorder="1" applyAlignment="1" applyProtection="1">
      <alignment vertical="center"/>
      <protection locked="0"/>
    </xf>
    <xf numFmtId="0" fontId="40" fillId="0" borderId="1" xfId="6" applyFont="1" applyFill="1" applyBorder="1" applyAlignment="1" applyProtection="1">
      <alignment vertical="center"/>
      <protection locked="0"/>
    </xf>
    <xf numFmtId="0" fontId="40" fillId="0" borderId="9" xfId="6" applyFont="1" applyFill="1" applyBorder="1" applyAlignment="1" applyProtection="1">
      <alignment vertical="center" wrapText="1"/>
      <protection locked="0"/>
    </xf>
    <xf numFmtId="0" fontId="27" fillId="5" borderId="11" xfId="6" applyFont="1" applyFill="1" applyBorder="1" applyAlignment="1" applyProtection="1">
      <alignment vertical="center"/>
      <protection locked="0"/>
    </xf>
    <xf numFmtId="0" fontId="27" fillId="5" borderId="13" xfId="6" applyFont="1" applyFill="1" applyBorder="1" applyAlignment="1" applyProtection="1">
      <alignment vertical="center"/>
      <protection locked="0"/>
    </xf>
    <xf numFmtId="0" fontId="27" fillId="5" borderId="12" xfId="6" applyFont="1" applyFill="1" applyBorder="1" applyAlignment="1" applyProtection="1">
      <alignment vertical="center"/>
      <protection locked="0"/>
    </xf>
    <xf numFmtId="0" fontId="28" fillId="5" borderId="3" xfId="0" applyFont="1" applyFill="1" applyBorder="1" applyAlignment="1" applyProtection="1">
      <alignment horizontal="center" vertical="center"/>
      <protection locked="0"/>
    </xf>
    <xf numFmtId="38" fontId="27" fillId="5" borderId="3" xfId="6" applyNumberFormat="1" applyFont="1" applyFill="1" applyBorder="1" applyAlignment="1" applyProtection="1">
      <alignment horizontal="right" vertical="center"/>
      <protection locked="0"/>
    </xf>
    <xf numFmtId="0" fontId="36" fillId="0" borderId="1" xfId="0" applyFont="1" applyBorder="1" applyAlignment="1" applyProtection="1">
      <alignment vertical="center"/>
      <protection locked="0"/>
    </xf>
    <xf numFmtId="38" fontId="27" fillId="5" borderId="3" xfId="0" applyNumberFormat="1" applyFont="1" applyFill="1" applyBorder="1" applyAlignment="1" applyProtection="1">
      <alignment horizontal="right" vertical="center"/>
      <protection locked="0"/>
    </xf>
    <xf numFmtId="38" fontId="27" fillId="3" borderId="3" xfId="0" applyNumberFormat="1" applyFont="1" applyFill="1" applyBorder="1" applyAlignment="1" applyProtection="1">
      <alignment horizontal="right" vertical="center"/>
      <protection locked="0"/>
    </xf>
    <xf numFmtId="38" fontId="27" fillId="39" borderId="3" xfId="0" applyNumberFormat="1" applyFont="1" applyFill="1" applyBorder="1" applyAlignment="1" applyProtection="1">
      <alignment horizontal="right" vertical="center"/>
      <protection locked="0"/>
    </xf>
    <xf numFmtId="0" fontId="27" fillId="0" borderId="6" xfId="6" applyFont="1" applyFill="1" applyBorder="1" applyAlignment="1" applyProtection="1">
      <alignment vertical="center"/>
      <protection locked="0"/>
    </xf>
    <xf numFmtId="0" fontId="27" fillId="0" borderId="7" xfId="6" applyFont="1" applyBorder="1" applyAlignment="1" applyProtection="1">
      <alignment vertical="center"/>
      <protection locked="0"/>
    </xf>
    <xf numFmtId="10" fontId="27" fillId="38" borderId="4" xfId="6" applyNumberFormat="1" applyFont="1" applyFill="1" applyBorder="1" applyAlignment="1" applyProtection="1">
      <alignment horizontal="center" vertical="center" wrapText="1"/>
      <protection locked="0"/>
    </xf>
    <xf numFmtId="10" fontId="27" fillId="38" borderId="4" xfId="54" applyNumberFormat="1" applyFont="1" applyFill="1" applyBorder="1" applyAlignment="1" applyProtection="1">
      <alignment horizontal="center" vertical="center"/>
      <protection locked="0"/>
    </xf>
    <xf numFmtId="0" fontId="27" fillId="0" borderId="4" xfId="6" applyFont="1" applyBorder="1" applyAlignment="1" applyProtection="1">
      <alignment horizontal="center" vertical="center"/>
      <protection locked="0"/>
    </xf>
    <xf numFmtId="38" fontId="27" fillId="38" borderId="3" xfId="6" applyNumberFormat="1" applyFont="1" applyFill="1" applyBorder="1" applyAlignment="1" applyProtection="1">
      <alignment horizontal="right" vertical="center"/>
      <protection locked="0"/>
    </xf>
    <xf numFmtId="38" fontId="27" fillId="44" borderId="3" xfId="6" applyNumberFormat="1" applyFont="1" applyFill="1" applyBorder="1" applyAlignment="1" applyProtection="1">
      <alignment horizontal="right" vertical="center"/>
      <protection locked="0"/>
    </xf>
    <xf numFmtId="3" fontId="29" fillId="0" borderId="8" xfId="6" applyNumberFormat="1" applyFont="1" applyBorder="1" applyAlignment="1" applyProtection="1">
      <alignment vertical="center"/>
      <protection locked="0"/>
    </xf>
    <xf numFmtId="3" fontId="29" fillId="0" borderId="5" xfId="6" applyNumberFormat="1" applyFont="1" applyBorder="1" applyAlignment="1" applyProtection="1">
      <alignment vertical="center"/>
      <protection locked="0"/>
    </xf>
    <xf numFmtId="3" fontId="29" fillId="0" borderId="10" xfId="6" applyNumberFormat="1" applyFont="1" applyBorder="1" applyAlignment="1" applyProtection="1">
      <alignment horizontal="center" vertical="center"/>
      <protection locked="0"/>
    </xf>
    <xf numFmtId="38" fontId="29" fillId="3" borderId="3" xfId="6" applyNumberFormat="1" applyFont="1" applyFill="1" applyBorder="1" applyAlignment="1" applyProtection="1">
      <alignment horizontal="right" vertical="center"/>
      <protection locked="0"/>
    </xf>
    <xf numFmtId="38" fontId="29" fillId="39" borderId="3" xfId="6" applyNumberFormat="1" applyFont="1" applyFill="1" applyBorder="1" applyAlignment="1" applyProtection="1">
      <alignment horizontal="right" vertical="center"/>
      <protection locked="0"/>
    </xf>
    <xf numFmtId="0" fontId="27" fillId="0" borderId="0" xfId="6" applyFont="1" applyBorder="1" applyAlignment="1" applyProtection="1">
      <alignment horizontal="center" vertical="center"/>
      <protection locked="0"/>
    </xf>
    <xf numFmtId="165" fontId="27" fillId="0" borderId="0" xfId="1" applyNumberFormat="1" applyFont="1" applyBorder="1" applyAlignment="1" applyProtection="1">
      <alignment horizontal="right" vertical="center"/>
      <protection locked="0"/>
    </xf>
    <xf numFmtId="0" fontId="27" fillId="0" borderId="0" xfId="6" applyFont="1" applyBorder="1" applyAlignment="1" applyProtection="1">
      <alignment horizontal="right" vertical="center"/>
      <protection locked="0"/>
    </xf>
    <xf numFmtId="3" fontId="27" fillId="0" borderId="0" xfId="6" applyNumberFormat="1" applyFont="1" applyFill="1" applyBorder="1" applyAlignment="1" applyProtection="1">
      <alignment horizontal="left" vertical="center"/>
      <protection locked="0"/>
    </xf>
    <xf numFmtId="0" fontId="27" fillId="0" borderId="0" xfId="6" applyFont="1" applyFill="1" applyBorder="1" applyAlignment="1" applyProtection="1">
      <alignment vertical="center"/>
      <protection locked="0"/>
    </xf>
    <xf numFmtId="0" fontId="27" fillId="0" borderId="0" xfId="6" applyFont="1" applyFill="1" applyBorder="1" applyAlignment="1" applyProtection="1">
      <alignment horizontal="center" vertical="center"/>
      <protection locked="0"/>
    </xf>
    <xf numFmtId="0" fontId="27" fillId="6" borderId="3" xfId="0" applyFont="1" applyFill="1" applyBorder="1" applyAlignment="1" applyProtection="1">
      <alignment horizontal="right" vertical="center"/>
      <protection locked="0"/>
    </xf>
    <xf numFmtId="0" fontId="27" fillId="0" borderId="0" xfId="6" applyFont="1" applyFill="1" applyAlignment="1" applyProtection="1">
      <alignment horizontal="center" vertical="center"/>
      <protection locked="0"/>
    </xf>
    <xf numFmtId="0" fontId="27" fillId="0" borderId="0" xfId="6" applyFont="1" applyFill="1" applyAlignment="1" applyProtection="1">
      <alignment vertical="center"/>
      <protection locked="0"/>
    </xf>
    <xf numFmtId="3" fontId="27" fillId="0"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right" vertical="center"/>
      <protection locked="0"/>
    </xf>
    <xf numFmtId="3" fontId="27" fillId="3" borderId="3" xfId="0" applyNumberFormat="1" applyFont="1" applyFill="1" applyBorder="1" applyAlignment="1" applyProtection="1">
      <alignment horizontal="right" vertical="center"/>
      <protection locked="0"/>
    </xf>
    <xf numFmtId="3" fontId="27" fillId="39" borderId="3" xfId="0" applyNumberFormat="1" applyFont="1" applyFill="1" applyBorder="1" applyAlignment="1" applyProtection="1">
      <alignment horizontal="right" vertical="center"/>
      <protection locked="0"/>
    </xf>
    <xf numFmtId="0" fontId="37" fillId="5" borderId="3" xfId="6" applyFont="1" applyFill="1" applyBorder="1" applyAlignment="1" applyProtection="1">
      <alignment horizontal="center" vertical="center"/>
      <protection locked="0"/>
    </xf>
    <xf numFmtId="38" fontId="37" fillId="5" borderId="3" xfId="6" applyNumberFormat="1" applyFont="1" applyFill="1" applyBorder="1" applyAlignment="1" applyProtection="1">
      <alignment horizontal="right" vertical="center"/>
      <protection locked="0"/>
    </xf>
    <xf numFmtId="0" fontId="27" fillId="0" borderId="11" xfId="6" applyFont="1" applyBorder="1" applyAlignment="1" applyProtection="1">
      <alignment vertical="center" wrapText="1"/>
      <protection locked="0"/>
    </xf>
    <xf numFmtId="164" fontId="27" fillId="0" borderId="14" xfId="12" applyNumberFormat="1" applyFont="1" applyFill="1" applyBorder="1" applyAlignment="1" applyProtection="1">
      <alignment vertical="center" wrapText="1"/>
      <protection locked="0"/>
    </xf>
    <xf numFmtId="0" fontId="22" fillId="0" borderId="0" xfId="0" applyFont="1" applyAlignment="1">
      <alignment vertical="center"/>
    </xf>
    <xf numFmtId="0" fontId="22" fillId="2" borderId="13" xfId="0" applyFont="1" applyFill="1" applyBorder="1" applyAlignment="1" applyProtection="1">
      <alignment horizontal="left" vertical="center"/>
      <protection locked="0"/>
    </xf>
    <xf numFmtId="0" fontId="29" fillId="46" borderId="3" xfId="6" applyFont="1" applyFill="1" applyBorder="1" applyAlignment="1" applyProtection="1">
      <alignment horizontal="right" vertical="center"/>
      <protection locked="0"/>
    </xf>
    <xf numFmtId="0" fontId="34" fillId="0" borderId="0" xfId="0" applyFont="1" applyFill="1" applyBorder="1" applyAlignment="1">
      <alignment horizontal="center" vertical="center"/>
    </xf>
    <xf numFmtId="0" fontId="28" fillId="0" borderId="0"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right" vertical="center" wrapText="1"/>
      <protection locked="0"/>
    </xf>
    <xf numFmtId="0" fontId="27" fillId="0" borderId="0" xfId="0" applyFont="1" applyFill="1" applyBorder="1" applyAlignment="1" applyProtection="1">
      <alignment horizontal="left" vertical="center" wrapText="1"/>
      <protection locked="0"/>
    </xf>
    <xf numFmtId="0" fontId="28" fillId="0" borderId="0" xfId="0" applyFont="1" applyFill="1" applyBorder="1" applyAlignment="1">
      <alignment vertical="center" wrapText="1"/>
    </xf>
    <xf numFmtId="0" fontId="45" fillId="3" borderId="3" xfId="6" applyFont="1" applyFill="1" applyBorder="1" applyAlignment="1" applyProtection="1">
      <alignment vertical="center"/>
      <protection locked="0"/>
    </xf>
    <xf numFmtId="0" fontId="45" fillId="0" borderId="0" xfId="6" applyFont="1" applyAlignment="1" applyProtection="1">
      <alignment vertical="center"/>
      <protection locked="0"/>
    </xf>
    <xf numFmtId="0" fontId="46" fillId="41" borderId="3" xfId="6" applyFont="1" applyFill="1" applyBorder="1" applyAlignment="1" applyProtection="1">
      <alignment vertical="center"/>
      <protection locked="0"/>
    </xf>
    <xf numFmtId="3" fontId="23" fillId="0" borderId="6" xfId="6" applyNumberFormat="1" applyFont="1" applyFill="1" applyBorder="1" applyAlignment="1" applyProtection="1">
      <alignment horizontal="left" vertical="center"/>
    </xf>
    <xf numFmtId="3" fontId="23" fillId="0" borderId="0" xfId="6" applyNumberFormat="1" applyFont="1" applyFill="1" applyBorder="1" applyAlignment="1" applyProtection="1">
      <alignment horizontal="left" vertical="center"/>
    </xf>
    <xf numFmtId="0" fontId="37" fillId="3" borderId="14" xfId="6" applyFont="1" applyFill="1" applyBorder="1" applyAlignment="1" applyProtection="1">
      <alignment horizontal="center" vertical="center"/>
      <protection locked="0"/>
    </xf>
    <xf numFmtId="0" fontId="37" fillId="3" borderId="4" xfId="6" applyFont="1" applyFill="1" applyBorder="1" applyAlignment="1" applyProtection="1">
      <alignment horizontal="center" vertical="center"/>
      <protection locked="0"/>
    </xf>
    <xf numFmtId="0" fontId="37" fillId="0" borderId="3" xfId="6" applyFont="1" applyFill="1" applyBorder="1" applyAlignment="1" applyProtection="1">
      <alignment horizontal="center" vertical="center"/>
      <protection locked="0"/>
    </xf>
    <xf numFmtId="0" fontId="37" fillId="6" borderId="3" xfId="6" applyFont="1" applyFill="1" applyBorder="1" applyAlignment="1" applyProtection="1">
      <alignment horizontal="center" vertical="center"/>
      <protection locked="0"/>
    </xf>
    <xf numFmtId="0" fontId="37" fillId="0" borderId="3" xfId="6" applyFont="1" applyBorder="1" applyAlignment="1" applyProtection="1">
      <alignment horizontal="center" vertical="center"/>
      <protection locked="0"/>
    </xf>
    <xf numFmtId="38" fontId="37" fillId="0" borderId="3" xfId="10" applyNumberFormat="1" applyFont="1" applyFill="1" applyBorder="1" applyAlignment="1" applyProtection="1">
      <alignment horizontal="center" vertical="center"/>
      <protection locked="0"/>
    </xf>
    <xf numFmtId="0" fontId="31" fillId="0" borderId="0" xfId="6" applyFont="1" applyFill="1" applyAlignment="1" applyProtection="1">
      <alignment horizontal="left" vertical="center"/>
      <protection locked="0"/>
    </xf>
    <xf numFmtId="0" fontId="28" fillId="0" borderId="0" xfId="0" applyFont="1" applyFill="1" applyBorder="1" applyAlignment="1" applyProtection="1">
      <alignment horizontal="right" vertical="center"/>
      <protection locked="0"/>
    </xf>
    <xf numFmtId="0" fontId="27" fillId="0" borderId="0" xfId="0" applyFont="1" applyFill="1" applyBorder="1" applyAlignment="1" applyProtection="1">
      <alignment horizontal="left" vertical="center"/>
      <protection locked="0"/>
    </xf>
    <xf numFmtId="0" fontId="38" fillId="0" borderId="3" xfId="0" applyFont="1" applyFill="1" applyBorder="1" applyAlignment="1" applyProtection="1">
      <alignment horizontal="center" vertical="center"/>
      <protection locked="0"/>
    </xf>
    <xf numFmtId="9" fontId="37" fillId="0" borderId="3" xfId="54" applyFont="1" applyFill="1" applyBorder="1" applyAlignment="1" applyProtection="1">
      <alignment horizontal="center" vertical="center"/>
    </xf>
    <xf numFmtId="3" fontId="23" fillId="0" borderId="32" xfId="6" applyNumberFormat="1" applyFont="1" applyFill="1" applyBorder="1" applyAlignment="1" applyProtection="1">
      <alignment horizontal="left" vertical="center"/>
    </xf>
    <xf numFmtId="0" fontId="22" fillId="0" borderId="33" xfId="0" applyFont="1" applyBorder="1" applyAlignment="1">
      <alignment horizontal="center" vertical="center"/>
    </xf>
    <xf numFmtId="0" fontId="23" fillId="0" borderId="32" xfId="0" applyFont="1" applyFill="1" applyBorder="1" applyAlignment="1" applyProtection="1">
      <alignment horizontal="left" vertical="center"/>
      <protection locked="0"/>
    </xf>
    <xf numFmtId="3" fontId="23" fillId="0" borderId="33" xfId="1" applyNumberFormat="1" applyFont="1" applyFill="1" applyBorder="1" applyAlignment="1" applyProtection="1">
      <alignment horizontal="right" vertical="center" wrapText="1"/>
      <protection locked="0"/>
    </xf>
    <xf numFmtId="0" fontId="22" fillId="2" borderId="37" xfId="0" applyFont="1" applyFill="1" applyBorder="1" applyAlignment="1" applyProtection="1">
      <alignment horizontal="left" vertical="center"/>
      <protection locked="0"/>
    </xf>
    <xf numFmtId="0" fontId="22" fillId="2" borderId="42"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167" fontId="52" fillId="38" borderId="3" xfId="0" applyNumberFormat="1" applyFont="1" applyFill="1" applyBorder="1" applyAlignment="1" applyProtection="1">
      <alignment horizontal="center" vertical="center" wrapText="1"/>
      <protection locked="0"/>
    </xf>
    <xf numFmtId="14" fontId="53" fillId="38" borderId="3" xfId="6" applyNumberFormat="1" applyFont="1" applyFill="1" applyBorder="1" applyAlignment="1" applyProtection="1">
      <alignment horizontal="center" vertical="center" wrapText="1"/>
      <protection locked="0"/>
    </xf>
    <xf numFmtId="0" fontId="52" fillId="38" borderId="3" xfId="6" applyFont="1" applyFill="1" applyBorder="1" applyAlignment="1" applyProtection="1">
      <alignment horizontal="center" vertical="center" wrapText="1"/>
      <protection locked="0"/>
    </xf>
    <xf numFmtId="0" fontId="23" fillId="38" borderId="30" xfId="0" applyFont="1" applyFill="1" applyBorder="1" applyAlignment="1">
      <alignment horizontal="left" vertical="center"/>
    </xf>
    <xf numFmtId="0" fontId="23" fillId="38" borderId="14" xfId="0" applyFont="1" applyFill="1" applyBorder="1" applyAlignment="1">
      <alignment horizontal="left" vertical="center" wrapText="1"/>
    </xf>
    <xf numFmtId="0" fontId="23" fillId="38" borderId="14" xfId="0" applyFont="1" applyFill="1" applyBorder="1" applyAlignment="1">
      <alignment horizontal="center" vertical="center" wrapText="1"/>
    </xf>
    <xf numFmtId="0" fontId="23" fillId="38" borderId="31" xfId="0" applyFont="1" applyFill="1" applyBorder="1" applyAlignment="1">
      <alignment horizontal="right" vertical="center" wrapText="1"/>
    </xf>
    <xf numFmtId="3" fontId="42" fillId="38" borderId="38" xfId="1" applyNumberFormat="1" applyFont="1" applyFill="1" applyBorder="1" applyAlignment="1">
      <alignment horizontal="right" vertical="center" wrapText="1"/>
    </xf>
    <xf numFmtId="3" fontId="43" fillId="38" borderId="33" xfId="1" applyNumberFormat="1" applyFont="1" applyFill="1" applyBorder="1" applyAlignment="1" applyProtection="1">
      <alignment horizontal="right" vertical="center"/>
      <protection locked="0"/>
    </xf>
    <xf numFmtId="3" fontId="43" fillId="38" borderId="36" xfId="1" applyNumberFormat="1" applyFont="1" applyFill="1" applyBorder="1" applyAlignment="1">
      <alignment horizontal="right" vertical="center" wrapText="1"/>
    </xf>
    <xf numFmtId="0" fontId="24" fillId="38" borderId="30" xfId="0" applyFont="1" applyFill="1" applyBorder="1" applyAlignment="1" applyProtection="1">
      <alignment horizontal="left" vertical="center" wrapText="1"/>
      <protection locked="0"/>
    </xf>
    <xf numFmtId="0" fontId="23" fillId="38" borderId="36" xfId="0" applyFont="1" applyFill="1" applyBorder="1" applyAlignment="1" applyProtection="1">
      <alignment horizontal="center" vertical="center"/>
      <protection locked="0"/>
    </xf>
    <xf numFmtId="0" fontId="24" fillId="38" borderId="34" xfId="0" applyFont="1" applyFill="1" applyBorder="1" applyAlignment="1" applyProtection="1">
      <alignment vertical="center"/>
      <protection locked="0"/>
    </xf>
    <xf numFmtId="0" fontId="22" fillId="2" borderId="46" xfId="0" applyFont="1" applyFill="1" applyBorder="1" applyAlignment="1" applyProtection="1">
      <alignment horizontal="left" vertical="center"/>
      <protection locked="0"/>
    </xf>
    <xf numFmtId="0" fontId="22" fillId="2" borderId="47" xfId="0" applyFont="1" applyFill="1" applyBorder="1" applyAlignment="1" applyProtection="1">
      <alignment horizontal="left" vertical="center"/>
      <protection locked="0"/>
    </xf>
    <xf numFmtId="0" fontId="22" fillId="47" borderId="33" xfId="0" applyFont="1" applyFill="1" applyBorder="1" applyAlignment="1">
      <alignment horizontal="center" vertical="center"/>
    </xf>
    <xf numFmtId="0" fontId="24" fillId="38" borderId="8" xfId="0" applyFont="1" applyFill="1" applyBorder="1" applyAlignment="1" applyProtection="1">
      <alignment vertical="center" wrapText="1"/>
      <protection locked="0"/>
    </xf>
    <xf numFmtId="0" fontId="23" fillId="0" borderId="6" xfId="0" applyFont="1" applyFill="1" applyBorder="1" applyAlignment="1" applyProtection="1">
      <alignment horizontal="left" vertical="center"/>
      <protection locked="0"/>
    </xf>
    <xf numFmtId="0" fontId="23" fillId="38" borderId="48" xfId="0" applyFont="1" applyFill="1" applyBorder="1" applyAlignment="1" applyProtection="1">
      <alignment vertical="center"/>
      <protection locked="0"/>
    </xf>
    <xf numFmtId="9" fontId="22" fillId="0" borderId="32" xfId="54" applyFont="1" applyBorder="1" applyAlignment="1">
      <alignment horizontal="center" vertical="center"/>
    </xf>
    <xf numFmtId="9" fontId="23" fillId="38" borderId="34" xfId="0" applyNumberFormat="1" applyFont="1" applyFill="1" applyBorder="1" applyAlignment="1" applyProtection="1">
      <alignment horizontal="center" vertical="center"/>
      <protection locked="0"/>
    </xf>
    <xf numFmtId="0" fontId="54" fillId="0" borderId="3" xfId="0" applyFont="1" applyFill="1" applyBorder="1" applyAlignment="1">
      <alignment horizontal="left" vertical="center" wrapText="1"/>
    </xf>
    <xf numFmtId="0" fontId="52" fillId="0" borderId="0" xfId="6" applyFont="1" applyAlignment="1" applyProtection="1">
      <alignment horizontal="center" vertical="center" wrapText="1"/>
      <protection locked="0"/>
    </xf>
    <xf numFmtId="165" fontId="52" fillId="0" borderId="3" xfId="1" applyNumberFormat="1" applyFont="1" applyFill="1" applyBorder="1" applyAlignment="1" applyProtection="1">
      <alignment horizontal="center" vertical="center" wrapText="1"/>
      <protection locked="0"/>
    </xf>
    <xf numFmtId="14" fontId="52" fillId="0" borderId="3" xfId="6" applyNumberFormat="1" applyFont="1" applyFill="1" applyBorder="1" applyAlignment="1" applyProtection="1">
      <alignment horizontal="center" vertical="center" wrapText="1"/>
      <protection locked="0"/>
    </xf>
    <xf numFmtId="10" fontId="52" fillId="0" borderId="3" xfId="6" applyNumberFormat="1" applyFont="1" applyFill="1" applyBorder="1" applyAlignment="1" applyProtection="1">
      <alignment horizontal="center" vertical="center" wrapText="1"/>
      <protection locked="0"/>
    </xf>
    <xf numFmtId="10" fontId="52" fillId="0" borderId="3" xfId="0" applyNumberFormat="1" applyFont="1" applyFill="1" applyBorder="1" applyAlignment="1" applyProtection="1">
      <alignment horizontal="center" vertical="center" wrapText="1"/>
      <protection locked="0"/>
    </xf>
    <xf numFmtId="14" fontId="52" fillId="38" borderId="3" xfId="6" applyNumberFormat="1" applyFont="1" applyFill="1" applyBorder="1" applyAlignment="1" applyProtection="1">
      <alignment horizontal="center" vertical="center" wrapText="1"/>
      <protection locked="0"/>
    </xf>
    <xf numFmtId="166" fontId="52" fillId="38" borderId="3" xfId="6" applyNumberFormat="1" applyFont="1" applyFill="1" applyBorder="1" applyAlignment="1" applyProtection="1">
      <alignment horizontal="center" vertical="center" wrapText="1"/>
      <protection locked="0"/>
    </xf>
    <xf numFmtId="169" fontId="53" fillId="0" borderId="3" xfId="1" applyNumberFormat="1" applyFont="1" applyFill="1" applyBorder="1" applyAlignment="1" applyProtection="1">
      <alignment horizontal="center" vertical="center" wrapText="1"/>
      <protection locked="0"/>
    </xf>
    <xf numFmtId="166" fontId="54" fillId="38" borderId="3" xfId="6" applyNumberFormat="1" applyFont="1" applyFill="1" applyBorder="1" applyAlignment="1" applyProtection="1">
      <alignment horizontal="center" vertical="center" wrapText="1"/>
      <protection locked="0"/>
    </xf>
    <xf numFmtId="1" fontId="54" fillId="38" borderId="3" xfId="6" applyNumberFormat="1" applyFont="1" applyFill="1" applyBorder="1" applyAlignment="1" applyProtection="1">
      <alignment horizontal="center" vertical="center" wrapText="1"/>
      <protection locked="0"/>
    </xf>
    <xf numFmtId="169" fontId="52" fillId="38" borderId="3" xfId="1" applyNumberFormat="1" applyFont="1" applyFill="1" applyBorder="1" applyAlignment="1" applyProtection="1">
      <alignment horizontal="center" vertical="center" wrapText="1"/>
      <protection locked="0"/>
    </xf>
    <xf numFmtId="4" fontId="37" fillId="0" borderId="3" xfId="1" applyNumberFormat="1" applyFont="1" applyFill="1" applyBorder="1" applyAlignment="1" applyProtection="1">
      <alignment horizontal="center" vertical="center"/>
    </xf>
    <xf numFmtId="4" fontId="37" fillId="41" borderId="6" xfId="1" applyNumberFormat="1" applyFont="1" applyFill="1" applyBorder="1" applyAlignment="1">
      <alignment horizontal="left" vertical="center"/>
    </xf>
    <xf numFmtId="4" fontId="37" fillId="41" borderId="7" xfId="1" applyNumberFormat="1" applyFont="1" applyFill="1" applyBorder="1" applyAlignment="1">
      <alignment horizontal="left" vertical="center"/>
    </xf>
    <xf numFmtId="4" fontId="37" fillId="41" borderId="4" xfId="1" applyNumberFormat="1" applyFont="1" applyFill="1" applyBorder="1" applyAlignment="1">
      <alignment horizontal="left" vertical="center"/>
    </xf>
    <xf numFmtId="4" fontId="37" fillId="0" borderId="3" xfId="1" applyNumberFormat="1" applyFont="1" applyFill="1" applyBorder="1" applyAlignment="1">
      <alignment horizontal="center" vertical="center"/>
    </xf>
    <xf numFmtId="0" fontId="22" fillId="0" borderId="3" xfId="0" applyFont="1" applyFill="1" applyBorder="1" applyAlignment="1" applyProtection="1">
      <alignment horizontal="left" vertical="center"/>
    </xf>
    <xf numFmtId="0" fontId="23" fillId="0" borderId="3" xfId="6" applyFont="1" applyBorder="1" applyAlignment="1" applyProtection="1">
      <alignment horizontal="left" vertical="center"/>
    </xf>
    <xf numFmtId="164" fontId="22" fillId="0" borderId="0" xfId="54" applyNumberFormat="1" applyFont="1" applyFill="1" applyAlignment="1" applyProtection="1">
      <alignment horizontal="center" vertical="center"/>
    </xf>
    <xf numFmtId="164" fontId="23" fillId="39" borderId="6" xfId="54" applyNumberFormat="1" applyFont="1" applyFill="1" applyBorder="1" applyAlignment="1" applyProtection="1">
      <alignment horizontal="center" vertical="center" wrapText="1"/>
    </xf>
    <xf numFmtId="164" fontId="22" fillId="0" borderId="3" xfId="54" applyNumberFormat="1" applyFont="1" applyFill="1" applyBorder="1" applyAlignment="1" applyProtection="1">
      <alignment horizontal="center" vertical="center" wrapText="1"/>
    </xf>
    <xf numFmtId="164" fontId="23" fillId="0" borderId="3" xfId="54" applyNumberFormat="1" applyFont="1" applyFill="1" applyBorder="1" applyAlignment="1" applyProtection="1">
      <alignment horizontal="center" vertical="center"/>
    </xf>
    <xf numFmtId="164" fontId="23" fillId="41" borderId="3" xfId="54" applyNumberFormat="1" applyFont="1" applyFill="1" applyBorder="1" applyAlignment="1" applyProtection="1">
      <alignment horizontal="center" vertical="center"/>
    </xf>
    <xf numFmtId="164" fontId="23" fillId="41" borderId="3" xfId="54" applyNumberFormat="1" applyFont="1" applyFill="1" applyBorder="1" applyAlignment="1" applyProtection="1">
      <alignment horizontal="center" vertical="center" wrapText="1"/>
    </xf>
    <xf numFmtId="164" fontId="22" fillId="44" borderId="3" xfId="54" applyNumberFormat="1" applyFont="1" applyFill="1" applyBorder="1" applyAlignment="1" applyProtection="1">
      <alignment horizontal="center" vertical="center" wrapText="1"/>
    </xf>
    <xf numFmtId="164" fontId="23" fillId="44" borderId="3" xfId="54" applyNumberFormat="1" applyFont="1" applyFill="1" applyBorder="1" applyAlignment="1" applyProtection="1">
      <alignment horizontal="center" vertical="center" wrapText="1"/>
    </xf>
    <xf numFmtId="164" fontId="22" fillId="43" borderId="3" xfId="54" applyNumberFormat="1" applyFont="1" applyFill="1" applyBorder="1" applyAlignment="1" applyProtection="1">
      <alignment horizontal="center" vertical="center" wrapText="1"/>
    </xf>
    <xf numFmtId="164" fontId="23" fillId="43" borderId="3" xfId="54" applyNumberFormat="1" applyFont="1" applyFill="1" applyBorder="1" applyAlignment="1" applyProtection="1">
      <alignment horizontal="center" vertical="center"/>
    </xf>
    <xf numFmtId="164" fontId="22" fillId="42" borderId="3" xfId="54" applyNumberFormat="1" applyFont="1" applyFill="1" applyBorder="1" applyAlignment="1" applyProtection="1">
      <alignment horizontal="center" vertical="center" wrapText="1"/>
    </xf>
    <xf numFmtId="164" fontId="23" fillId="42" borderId="3" xfId="54" applyNumberFormat="1" applyFont="1" applyFill="1" applyBorder="1" applyAlignment="1" applyProtection="1">
      <alignment horizontal="center" vertical="center"/>
    </xf>
    <xf numFmtId="164" fontId="22" fillId="38" borderId="3" xfId="54" applyNumberFormat="1" applyFont="1" applyFill="1" applyBorder="1" applyAlignment="1" applyProtection="1">
      <alignment horizontal="center" vertical="center" wrapText="1"/>
    </xf>
    <xf numFmtId="164" fontId="23" fillId="38" borderId="3" xfId="54" applyNumberFormat="1" applyFont="1" applyFill="1" applyBorder="1" applyAlignment="1" applyProtection="1">
      <alignment horizontal="center" vertical="center"/>
    </xf>
    <xf numFmtId="164" fontId="23" fillId="0" borderId="0" xfId="54" applyNumberFormat="1" applyFont="1" applyBorder="1" applyAlignment="1" applyProtection="1">
      <alignment horizontal="center" vertical="center"/>
    </xf>
    <xf numFmtId="0" fontId="22" fillId="0" borderId="11" xfId="0" applyFont="1" applyFill="1" applyBorder="1" applyAlignment="1" applyProtection="1">
      <alignment horizontal="left" vertical="center"/>
    </xf>
    <xf numFmtId="0" fontId="23" fillId="0" borderId="1" xfId="6" applyFont="1" applyBorder="1" applyAlignment="1" applyProtection="1">
      <alignment horizontal="left" vertical="center"/>
    </xf>
    <xf numFmtId="0" fontId="23" fillId="0" borderId="8" xfId="6" applyFont="1" applyBorder="1" applyAlignment="1" applyProtection="1">
      <alignment horizontal="left" vertical="center"/>
    </xf>
    <xf numFmtId="0" fontId="22" fillId="0" borderId="3" xfId="6" applyFont="1" applyFill="1" applyBorder="1" applyAlignment="1" applyProtection="1">
      <alignment horizontal="left" vertical="center" wrapText="1"/>
    </xf>
    <xf numFmtId="0" fontId="22" fillId="0" borderId="15" xfId="0" applyFont="1" applyBorder="1"/>
    <xf numFmtId="0" fontId="32" fillId="4" borderId="2" xfId="0" applyFont="1" applyFill="1" applyBorder="1" applyAlignment="1" applyProtection="1">
      <alignment horizontal="left" vertical="center" wrapText="1"/>
    </xf>
    <xf numFmtId="0" fontId="22" fillId="0" borderId="15" xfId="0" applyFont="1" applyFill="1" applyBorder="1"/>
    <xf numFmtId="0" fontId="0" fillId="0" borderId="15" xfId="0" applyNumberFormat="1" applyBorder="1"/>
    <xf numFmtId="0" fontId="26" fillId="0" borderId="15" xfId="0" applyFont="1" applyFill="1" applyBorder="1" applyAlignment="1" applyProtection="1">
      <alignment horizontal="left" vertical="center"/>
    </xf>
    <xf numFmtId="0" fontId="0" fillId="0" borderId="15" xfId="0" applyBorder="1"/>
    <xf numFmtId="0" fontId="0" fillId="0" borderId="14" xfId="0" applyBorder="1"/>
    <xf numFmtId="0" fontId="26" fillId="0" borderId="0" xfId="0" applyFont="1" applyFill="1" applyBorder="1" applyAlignment="1" applyProtection="1">
      <alignment horizontal="left" vertical="center"/>
    </xf>
    <xf numFmtId="0" fontId="22" fillId="42" borderId="14" xfId="0" applyFont="1" applyFill="1" applyBorder="1" applyAlignment="1" applyProtection="1">
      <alignment horizontal="left" vertical="center"/>
    </xf>
    <xf numFmtId="0" fontId="38" fillId="41" borderId="3" xfId="0" applyFont="1" applyFill="1" applyBorder="1" applyAlignment="1" applyProtection="1">
      <alignment vertical="center" wrapText="1"/>
      <protection locked="0"/>
    </xf>
    <xf numFmtId="0" fontId="28" fillId="0" borderId="3" xfId="0" applyFont="1" applyFill="1" applyBorder="1" applyAlignment="1" applyProtection="1">
      <alignment horizontal="right" vertical="center"/>
      <protection locked="0"/>
    </xf>
    <xf numFmtId="0" fontId="23" fillId="0" borderId="3" xfId="0" applyFont="1" applyBorder="1" applyAlignment="1" applyProtection="1">
      <alignment horizontal="left" vertical="center" wrapText="1"/>
      <protection locked="0"/>
    </xf>
    <xf numFmtId="0" fontId="22" fillId="2" borderId="2" xfId="0" applyFont="1" applyFill="1" applyBorder="1" applyAlignment="1" applyProtection="1">
      <alignment horizontal="left" vertical="center"/>
      <protection locked="0"/>
    </xf>
    <xf numFmtId="0" fontId="22" fillId="0" borderId="15"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15" xfId="0" applyFont="1" applyBorder="1" applyAlignment="1" applyProtection="1">
      <alignment horizontal="left" vertical="center" wrapText="1"/>
      <protection locked="0"/>
    </xf>
    <xf numFmtId="0" fontId="23" fillId="2" borderId="15" xfId="0" applyFont="1" applyFill="1" applyBorder="1" applyAlignment="1" applyProtection="1">
      <alignment horizontal="left" vertical="center"/>
      <protection locked="0"/>
    </xf>
    <xf numFmtId="0" fontId="23" fillId="0" borderId="14" xfId="0" applyFont="1" applyBorder="1" applyAlignment="1" applyProtection="1">
      <alignment horizontal="left" vertical="center"/>
      <protection locked="0"/>
    </xf>
    <xf numFmtId="0" fontId="23" fillId="0" borderId="5"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3" fillId="0" borderId="0" xfId="0" applyFont="1" applyBorder="1" applyAlignment="1" applyProtection="1">
      <alignment horizontal="right" vertical="top"/>
      <protection locked="0"/>
    </xf>
    <xf numFmtId="49" fontId="22" fillId="0" borderId="2" xfId="0" quotePrefix="1" applyNumberFormat="1" applyFont="1" applyBorder="1" applyAlignment="1" applyProtection="1">
      <alignment horizontal="left" vertical="center"/>
      <protection locked="0"/>
    </xf>
    <xf numFmtId="0" fontId="32" fillId="0" borderId="0" xfId="0" applyFont="1" applyBorder="1"/>
    <xf numFmtId="0" fontId="22" fillId="0" borderId="0" xfId="0" applyFont="1" applyBorder="1" applyAlignment="1">
      <alignment vertical="center"/>
    </xf>
    <xf numFmtId="0" fontId="64" fillId="41" borderId="3" xfId="0" applyFont="1" applyFill="1" applyBorder="1" applyAlignment="1" applyProtection="1">
      <alignment vertical="center" wrapText="1"/>
      <protection locked="0"/>
    </xf>
    <xf numFmtId="0" fontId="64" fillId="41" borderId="4" xfId="0" applyFont="1" applyFill="1" applyBorder="1" applyAlignment="1" applyProtection="1">
      <alignment vertical="center" wrapText="1"/>
      <protection locked="0"/>
    </xf>
    <xf numFmtId="0" fontId="22" fillId="0" borderId="0" xfId="0" applyFont="1" applyFill="1" applyBorder="1" applyAlignment="1" applyProtection="1">
      <alignment horizontal="left" vertical="center"/>
      <protection locked="0"/>
    </xf>
    <xf numFmtId="0" fontId="42" fillId="0" borderId="15" xfId="0" applyFont="1" applyFill="1" applyBorder="1" applyAlignment="1">
      <alignment horizontal="left" vertical="center"/>
    </xf>
    <xf numFmtId="0" fontId="42" fillId="0" borderId="14" xfId="0" applyFont="1" applyFill="1" applyBorder="1" applyAlignment="1">
      <alignment horizontal="left" vertical="center"/>
    </xf>
    <xf numFmtId="3" fontId="27" fillId="0" borderId="11" xfId="6" applyNumberFormat="1" applyFont="1" applyFill="1" applyBorder="1" applyAlignment="1" applyProtection="1">
      <alignment horizontal="center" vertical="center" wrapText="1"/>
      <protection locked="0"/>
    </xf>
    <xf numFmtId="3" fontId="27" fillId="0" borderId="8" xfId="6" applyNumberFormat="1" applyFont="1" applyFill="1" applyBorder="1" applyAlignment="1" applyProtection="1">
      <alignment horizontal="center" vertical="center" wrapText="1"/>
      <protection locked="0"/>
    </xf>
    <xf numFmtId="3" fontId="27" fillId="0" borderId="12" xfId="1" applyNumberFormat="1" applyFont="1" applyFill="1" applyBorder="1" applyAlignment="1" applyProtection="1">
      <alignment horizontal="center" vertical="center" wrapText="1"/>
      <protection locked="0"/>
    </xf>
    <xf numFmtId="3" fontId="27" fillId="0" borderId="10" xfId="1" applyNumberFormat="1" applyFont="1" applyFill="1" applyBorder="1" applyAlignment="1" applyProtection="1">
      <alignment horizontal="center" vertical="center" wrapText="1"/>
      <protection locked="0"/>
    </xf>
    <xf numFmtId="3" fontId="27" fillId="0" borderId="8" xfId="6" applyNumberFormat="1" applyFont="1" applyFill="1" applyBorder="1" applyAlignment="1" applyProtection="1">
      <alignment horizontal="left"/>
      <protection locked="0"/>
    </xf>
    <xf numFmtId="3" fontId="27" fillId="0" borderId="10" xfId="6" applyNumberFormat="1" applyFont="1" applyFill="1" applyBorder="1" applyAlignment="1" applyProtection="1">
      <alignment horizontal="left"/>
      <protection locked="0"/>
    </xf>
    <xf numFmtId="3" fontId="27" fillId="0" borderId="11" xfId="6" applyNumberFormat="1" applyFont="1" applyFill="1" applyBorder="1" applyAlignment="1" applyProtection="1">
      <alignment horizontal="left"/>
      <protection locked="0"/>
    </xf>
    <xf numFmtId="3" fontId="27" fillId="0" borderId="12" xfId="6" applyNumberFormat="1" applyFont="1" applyFill="1" applyBorder="1" applyAlignment="1" applyProtection="1">
      <alignment horizontal="left"/>
      <protection locked="0"/>
    </xf>
    <xf numFmtId="3" fontId="27" fillId="0" borderId="2" xfId="1" applyNumberFormat="1" applyFont="1" applyFill="1" applyBorder="1" applyAlignment="1" applyProtection="1">
      <alignment horizontal="center" vertical="center" wrapText="1"/>
      <protection locked="0"/>
    </xf>
    <xf numFmtId="3" fontId="27" fillId="0" borderId="14" xfId="1" applyNumberFormat="1" applyFont="1" applyFill="1" applyBorder="1" applyAlignment="1" applyProtection="1">
      <alignment horizontal="center" vertical="center" wrapText="1"/>
      <protection locked="0"/>
    </xf>
    <xf numFmtId="3" fontId="27" fillId="5" borderId="3" xfId="10" applyNumberFormat="1" applyFont="1" applyFill="1" applyBorder="1" applyAlignment="1" applyProtection="1">
      <alignment horizontal="center" vertical="center" wrapText="1"/>
      <protection locked="0"/>
    </xf>
    <xf numFmtId="10" fontId="27" fillId="0" borderId="2" xfId="54" applyNumberFormat="1" applyFont="1" applyFill="1" applyBorder="1" applyAlignment="1" applyProtection="1">
      <alignment horizontal="center" vertical="center"/>
      <protection locked="0"/>
    </xf>
    <xf numFmtId="10" fontId="27" fillId="0" borderId="14" xfId="54" applyNumberFormat="1" applyFont="1" applyFill="1" applyBorder="1" applyAlignment="1" applyProtection="1">
      <alignment horizontal="center" vertical="center"/>
      <protection locked="0"/>
    </xf>
    <xf numFmtId="10" fontId="27" fillId="5" borderId="2" xfId="10" applyNumberFormat="1" applyFont="1" applyFill="1" applyBorder="1" applyAlignment="1" applyProtection="1">
      <alignment horizontal="center" vertical="center" wrapText="1"/>
      <protection locked="0"/>
    </xf>
    <xf numFmtId="10" fontId="27" fillId="5" borderId="14" xfId="10" applyNumberFormat="1" applyFont="1" applyFill="1" applyBorder="1" applyAlignment="1" applyProtection="1">
      <alignment horizontal="center" vertical="center" wrapText="1"/>
      <protection locked="0"/>
    </xf>
    <xf numFmtId="0" fontId="27" fillId="0" borderId="3" xfId="6" applyFont="1" applyBorder="1" applyAlignment="1" applyProtection="1">
      <alignment horizontal="left" vertical="center"/>
      <protection locked="0"/>
    </xf>
    <xf numFmtId="0" fontId="27" fillId="0" borderId="3" xfId="6" applyFont="1" applyFill="1" applyBorder="1" applyAlignment="1" applyProtection="1">
      <alignment horizontal="left" vertical="center"/>
      <protection locked="0"/>
    </xf>
    <xf numFmtId="0" fontId="36" fillId="6" borderId="4" xfId="0" applyFont="1" applyFill="1" applyBorder="1" applyAlignment="1" applyProtection="1">
      <alignment horizontal="left" vertical="center"/>
      <protection locked="0"/>
    </xf>
    <xf numFmtId="0" fontId="36" fillId="6" borderId="3" xfId="0" applyFont="1" applyFill="1" applyBorder="1" applyAlignment="1" applyProtection="1">
      <alignment horizontal="left" vertical="center"/>
      <protection locked="0"/>
    </xf>
    <xf numFmtId="0" fontId="41" fillId="0" borderId="1" xfId="55" applyFont="1" applyBorder="1" applyAlignment="1" applyProtection="1">
      <alignment horizontal="left" vertical="center" wrapText="1"/>
      <protection locked="0"/>
    </xf>
    <xf numFmtId="0" fontId="41" fillId="0" borderId="0" xfId="55" applyFont="1" applyBorder="1" applyAlignment="1" applyProtection="1">
      <alignment horizontal="left" vertical="center" wrapText="1"/>
      <protection locked="0"/>
    </xf>
    <xf numFmtId="0" fontId="41" fillId="0" borderId="9" xfId="55" applyFont="1" applyBorder="1" applyAlignment="1" applyProtection="1">
      <alignment horizontal="left" vertical="center" wrapText="1"/>
      <protection locked="0"/>
    </xf>
    <xf numFmtId="0" fontId="52" fillId="38" borderId="6" xfId="6" applyFont="1" applyFill="1" applyBorder="1" applyAlignment="1" applyProtection="1">
      <alignment horizontal="center" vertical="center" wrapText="1"/>
      <protection locked="0"/>
    </xf>
    <xf numFmtId="0" fontId="52" fillId="38" borderId="4" xfId="6" applyFont="1" applyFill="1" applyBorder="1" applyAlignment="1" applyProtection="1">
      <alignment horizontal="center" vertical="center" wrapText="1"/>
      <protection locked="0"/>
    </xf>
    <xf numFmtId="0" fontId="29" fillId="38" borderId="3" xfId="6" applyFont="1" applyFill="1" applyBorder="1" applyAlignment="1" applyProtection="1">
      <alignment horizontal="center" vertical="center" wrapText="1"/>
      <protection locked="0"/>
    </xf>
    <xf numFmtId="167" fontId="52" fillId="38" borderId="6" xfId="7" applyNumberFormat="1" applyFont="1" applyFill="1" applyBorder="1" applyAlignment="1" applyProtection="1">
      <alignment horizontal="center" vertical="center" wrapText="1"/>
      <protection locked="0"/>
    </xf>
    <xf numFmtId="167" fontId="52" fillId="38" borderId="4" xfId="7" applyNumberFormat="1" applyFont="1" applyFill="1" applyBorder="1" applyAlignment="1" applyProtection="1">
      <alignment horizontal="center" vertical="center" wrapText="1"/>
      <protection locked="0"/>
    </xf>
    <xf numFmtId="10" fontId="52" fillId="0" borderId="6" xfId="8" applyNumberFormat="1" applyFont="1" applyFill="1" applyBorder="1" applyAlignment="1" applyProtection="1">
      <alignment horizontal="center" vertical="center" wrapText="1"/>
      <protection locked="0"/>
    </xf>
    <xf numFmtId="10" fontId="52" fillId="0" borderId="4" xfId="8" applyNumberFormat="1" applyFont="1" applyFill="1" applyBorder="1" applyAlignment="1" applyProtection="1">
      <alignment horizontal="center" vertical="center" wrapText="1"/>
      <protection locked="0"/>
    </xf>
    <xf numFmtId="10" fontId="52" fillId="0" borderId="3" xfId="8" applyNumberFormat="1" applyFont="1" applyFill="1" applyBorder="1" applyAlignment="1" applyProtection="1">
      <alignment horizontal="center" vertical="center" wrapText="1"/>
      <protection locked="0"/>
    </xf>
    <xf numFmtId="10" fontId="52" fillId="0" borderId="6" xfId="54" applyNumberFormat="1" applyFont="1" applyBorder="1" applyAlignment="1" applyProtection="1">
      <alignment horizontal="center" vertical="center" wrapText="1"/>
      <protection locked="0"/>
    </xf>
    <xf numFmtId="10" fontId="52" fillId="0" borderId="4" xfId="54" applyNumberFormat="1" applyFont="1" applyBorder="1" applyAlignment="1" applyProtection="1">
      <alignment horizontal="center" vertical="center" wrapText="1"/>
      <protection locked="0"/>
    </xf>
    <xf numFmtId="3" fontId="27" fillId="5" borderId="2" xfId="10" applyNumberFormat="1" applyFont="1" applyFill="1" applyBorder="1" applyAlignment="1" applyProtection="1">
      <alignment horizontal="center" vertical="center" wrapText="1"/>
      <protection locked="0"/>
    </xf>
    <xf numFmtId="3" fontId="27" fillId="5" borderId="14" xfId="10" applyNumberFormat="1" applyFont="1" applyFill="1" applyBorder="1" applyAlignment="1" applyProtection="1">
      <alignment horizontal="center" vertical="center" wrapText="1"/>
      <protection locked="0"/>
    </xf>
    <xf numFmtId="0" fontId="27" fillId="38" borderId="6" xfId="6" applyFont="1" applyFill="1" applyBorder="1" applyAlignment="1" applyProtection="1">
      <alignment horizontal="left" vertical="center"/>
      <protection locked="0"/>
    </xf>
    <xf numFmtId="0" fontId="27" fillId="38" borderId="7" xfId="6" applyFont="1" applyFill="1" applyBorder="1" applyAlignment="1" applyProtection="1">
      <alignment horizontal="left" vertical="center"/>
      <protection locked="0"/>
    </xf>
    <xf numFmtId="0" fontId="27" fillId="38" borderId="4" xfId="6" applyFont="1" applyFill="1" applyBorder="1" applyAlignment="1" applyProtection="1">
      <alignment horizontal="left" vertical="center"/>
      <protection locked="0"/>
    </xf>
    <xf numFmtId="0" fontId="27" fillId="6" borderId="3" xfId="0" applyFont="1" applyFill="1" applyBorder="1" applyAlignment="1" applyProtection="1">
      <alignment horizontal="center" vertical="center" wrapText="1"/>
      <protection locked="0"/>
    </xf>
    <xf numFmtId="0" fontId="27" fillId="38" borderId="6" xfId="6" applyFont="1" applyFill="1" applyBorder="1" applyAlignment="1" applyProtection="1">
      <alignment horizontal="right" vertical="center" wrapText="1"/>
      <protection locked="0"/>
    </xf>
    <xf numFmtId="0" fontId="27" fillId="38" borderId="7" xfId="6" applyFont="1" applyFill="1" applyBorder="1" applyAlignment="1" applyProtection="1">
      <alignment horizontal="right" vertical="center" wrapText="1"/>
      <protection locked="0"/>
    </xf>
    <xf numFmtId="0" fontId="27" fillId="5" borderId="3" xfId="6" applyFont="1" applyFill="1" applyBorder="1" applyAlignment="1" applyProtection="1">
      <alignment horizontal="left" vertical="center"/>
      <protection locked="0"/>
    </xf>
    <xf numFmtId="0" fontId="27" fillId="3" borderId="3" xfId="6" applyFont="1" applyFill="1" applyBorder="1" applyAlignment="1" applyProtection="1">
      <alignment horizontal="left" vertical="center"/>
      <protection locked="0"/>
    </xf>
    <xf numFmtId="0" fontId="27" fillId="0" borderId="11" xfId="7" applyFont="1" applyFill="1" applyBorder="1" applyAlignment="1" applyProtection="1">
      <alignment horizontal="left" vertical="center"/>
      <protection locked="0"/>
    </xf>
    <xf numFmtId="0" fontId="27" fillId="0" borderId="13" xfId="7" applyFont="1" applyFill="1" applyBorder="1" applyAlignment="1" applyProtection="1">
      <alignment horizontal="left" vertical="center"/>
      <protection locked="0"/>
    </xf>
    <xf numFmtId="0" fontId="27" fillId="0" borderId="12" xfId="7" applyFont="1" applyFill="1" applyBorder="1" applyAlignment="1" applyProtection="1">
      <alignment horizontal="left" vertical="center"/>
      <protection locked="0"/>
    </xf>
    <xf numFmtId="0" fontId="27" fillId="0" borderId="14" xfId="6" applyFont="1" applyFill="1" applyBorder="1" applyAlignment="1" applyProtection="1">
      <alignment horizontal="left" vertical="center"/>
      <protection locked="0"/>
    </xf>
    <xf numFmtId="0" fontId="27" fillId="5" borderId="6" xfId="7" applyFont="1" applyFill="1" applyBorder="1" applyAlignment="1" applyProtection="1">
      <alignment horizontal="left" vertical="center"/>
      <protection locked="0"/>
    </xf>
    <xf numFmtId="0" fontId="27" fillId="5" borderId="7" xfId="7" applyFont="1" applyFill="1" applyBorder="1" applyAlignment="1" applyProtection="1">
      <alignment horizontal="left" vertical="center"/>
      <protection locked="0"/>
    </xf>
    <xf numFmtId="0" fontId="27" fillId="5" borderId="4" xfId="7" applyFont="1" applyFill="1" applyBorder="1" applyAlignment="1" applyProtection="1">
      <alignment horizontal="left" vertical="center"/>
      <protection locked="0"/>
    </xf>
    <xf numFmtId="0" fontId="44" fillId="5" borderId="3" xfId="6" applyFont="1" applyFill="1" applyBorder="1" applyAlignment="1" applyProtection="1">
      <alignment horizontal="left" vertical="center"/>
      <protection locked="0"/>
    </xf>
    <xf numFmtId="0" fontId="27" fillId="38" borderId="11" xfId="6" applyFont="1" applyFill="1" applyBorder="1" applyAlignment="1" applyProtection="1">
      <alignment horizontal="left" vertical="center" wrapText="1"/>
      <protection locked="0"/>
    </xf>
    <xf numFmtId="0" fontId="27" fillId="38" borderId="13" xfId="6" applyFont="1" applyFill="1" applyBorder="1" applyAlignment="1" applyProtection="1">
      <alignment horizontal="left" vertical="center" wrapText="1"/>
      <protection locked="0"/>
    </xf>
    <xf numFmtId="0" fontId="27" fillId="38" borderId="12" xfId="6" applyFont="1" applyFill="1" applyBorder="1" applyAlignment="1" applyProtection="1">
      <alignment horizontal="left" vertical="center" wrapText="1"/>
      <protection locked="0"/>
    </xf>
    <xf numFmtId="0" fontId="27" fillId="38" borderId="1" xfId="6" applyFont="1" applyFill="1" applyBorder="1" applyAlignment="1" applyProtection="1">
      <alignment horizontal="left" vertical="center" wrapText="1"/>
      <protection locked="0"/>
    </xf>
    <xf numFmtId="0" fontId="27" fillId="38" borderId="0" xfId="6" applyFont="1" applyFill="1" applyBorder="1" applyAlignment="1" applyProtection="1">
      <alignment horizontal="left" vertical="center" wrapText="1"/>
      <protection locked="0"/>
    </xf>
    <xf numFmtId="0" fontId="27" fillId="38" borderId="9" xfId="6" applyFont="1" applyFill="1" applyBorder="1" applyAlignment="1" applyProtection="1">
      <alignment horizontal="left" vertical="center" wrapText="1"/>
      <protection locked="0"/>
    </xf>
    <xf numFmtId="0" fontId="30" fillId="38" borderId="8" xfId="55" applyFont="1" applyFill="1" applyBorder="1" applyAlignment="1" applyProtection="1">
      <alignment horizontal="left" vertical="center"/>
      <protection locked="0"/>
    </xf>
    <xf numFmtId="0" fontId="30" fillId="38" borderId="5" xfId="55" applyFont="1" applyFill="1" applyBorder="1" applyAlignment="1" applyProtection="1">
      <alignment horizontal="left" vertical="center"/>
      <protection locked="0"/>
    </xf>
    <xf numFmtId="0" fontId="30" fillId="38" borderId="10" xfId="55" applyFont="1" applyFill="1" applyBorder="1" applyAlignment="1" applyProtection="1">
      <alignment horizontal="left" vertical="center"/>
      <protection locked="0"/>
    </xf>
    <xf numFmtId="0" fontId="27" fillId="6" borderId="6" xfId="6" applyFont="1" applyFill="1" applyBorder="1" applyAlignment="1" applyProtection="1">
      <alignment horizontal="left" vertical="center" wrapText="1"/>
      <protection locked="0"/>
    </xf>
    <xf numFmtId="0" fontId="27" fillId="6" borderId="7" xfId="6" applyFont="1" applyFill="1" applyBorder="1" applyAlignment="1" applyProtection="1">
      <alignment horizontal="left" vertical="center" wrapText="1"/>
      <protection locked="0"/>
    </xf>
    <xf numFmtId="0" fontId="27" fillId="6" borderId="4" xfId="6" applyFont="1" applyFill="1" applyBorder="1" applyAlignment="1" applyProtection="1">
      <alignment horizontal="left" vertical="center" wrapText="1"/>
      <protection locked="0"/>
    </xf>
    <xf numFmtId="0" fontId="44" fillId="46" borderId="3" xfId="6" applyFont="1" applyFill="1" applyBorder="1" applyAlignment="1" applyProtection="1">
      <alignment horizontal="left" vertical="center"/>
      <protection locked="0"/>
    </xf>
    <xf numFmtId="167" fontId="52" fillId="38" borderId="6" xfId="0" applyNumberFormat="1" applyFont="1" applyFill="1" applyBorder="1" applyAlignment="1" applyProtection="1">
      <alignment horizontal="center" vertical="center" wrapText="1"/>
      <protection locked="0"/>
    </xf>
    <xf numFmtId="167" fontId="52" fillId="38" borderId="4" xfId="0" applyNumberFormat="1" applyFont="1" applyFill="1" applyBorder="1" applyAlignment="1" applyProtection="1">
      <alignment horizontal="center" vertical="center" wrapText="1"/>
      <protection locked="0"/>
    </xf>
    <xf numFmtId="0" fontId="52" fillId="0" borderId="6" xfId="0" applyFont="1" applyFill="1" applyBorder="1" applyAlignment="1" applyProtection="1">
      <alignment horizontal="center" vertical="center" wrapText="1"/>
      <protection locked="0"/>
    </xf>
    <xf numFmtId="0" fontId="52" fillId="0" borderId="4" xfId="0" applyFont="1" applyFill="1" applyBorder="1" applyAlignment="1" applyProtection="1">
      <alignment horizontal="center" vertical="center" wrapText="1"/>
      <protection locked="0"/>
    </xf>
    <xf numFmtId="0" fontId="27" fillId="3" borderId="3" xfId="6" applyFont="1" applyFill="1" applyBorder="1" applyAlignment="1" applyProtection="1">
      <alignment horizontal="center" vertical="center"/>
      <protection locked="0"/>
    </xf>
    <xf numFmtId="0" fontId="27" fillId="39" borderId="3" xfId="6" applyFont="1" applyFill="1" applyBorder="1" applyAlignment="1" applyProtection="1">
      <alignment horizontal="center" vertical="center"/>
      <protection locked="0"/>
    </xf>
    <xf numFmtId="0" fontId="27" fillId="3" borderId="6" xfId="6" applyFont="1" applyFill="1" applyBorder="1" applyAlignment="1" applyProtection="1">
      <alignment horizontal="left" vertical="center"/>
      <protection locked="0"/>
    </xf>
    <xf numFmtId="0" fontId="27" fillId="3" borderId="7" xfId="6" applyFont="1" applyFill="1" applyBorder="1" applyAlignment="1" applyProtection="1">
      <alignment horizontal="left" vertical="center"/>
      <protection locked="0"/>
    </xf>
    <xf numFmtId="0" fontId="27" fillId="3" borderId="4" xfId="6" applyFont="1" applyFill="1" applyBorder="1" applyAlignment="1" applyProtection="1">
      <alignment horizontal="left" vertical="center"/>
      <protection locked="0"/>
    </xf>
    <xf numFmtId="0" fontId="29" fillId="3" borderId="6" xfId="6" applyFont="1" applyFill="1" applyBorder="1" applyAlignment="1" applyProtection="1">
      <alignment horizontal="left" vertical="center"/>
      <protection locked="0"/>
    </xf>
    <xf numFmtId="0" fontId="29" fillId="3" borderId="7" xfId="6" applyFont="1" applyFill="1" applyBorder="1" applyAlignment="1" applyProtection="1">
      <alignment horizontal="left" vertical="center"/>
      <protection locked="0"/>
    </xf>
    <xf numFmtId="0" fontId="29" fillId="3" borderId="4" xfId="6" applyFont="1" applyFill="1" applyBorder="1" applyAlignment="1" applyProtection="1">
      <alignment horizontal="left" vertical="center"/>
      <protection locked="0"/>
    </xf>
    <xf numFmtId="0" fontId="27" fillId="0" borderId="6" xfId="6" applyFont="1" applyFill="1" applyBorder="1" applyAlignment="1" applyProtection="1">
      <alignment horizontal="left" vertical="center" wrapText="1"/>
      <protection locked="0"/>
    </xf>
    <xf numFmtId="0" fontId="27" fillId="0" borderId="4" xfId="6" applyFont="1" applyFill="1" applyBorder="1" applyAlignment="1" applyProtection="1">
      <alignment horizontal="left" vertical="center" wrapText="1"/>
      <protection locked="0"/>
    </xf>
    <xf numFmtId="0" fontId="29" fillId="46" borderId="3" xfId="6" applyFont="1" applyFill="1" applyBorder="1" applyAlignment="1" applyProtection="1">
      <alignment horizontal="center" vertical="center" wrapText="1"/>
      <protection locked="0"/>
    </xf>
    <xf numFmtId="43" fontId="38" fillId="5" borderId="3" xfId="1" applyFont="1" applyFill="1" applyBorder="1" applyAlignment="1" applyProtection="1">
      <alignment horizontal="center" vertical="center" wrapText="1"/>
      <protection locked="0"/>
    </xf>
    <xf numFmtId="43" fontId="38" fillId="5" borderId="2" xfId="1" applyFont="1" applyFill="1" applyBorder="1" applyAlignment="1" applyProtection="1">
      <alignment horizontal="center" vertical="center" wrapText="1"/>
      <protection locked="0"/>
    </xf>
    <xf numFmtId="165" fontId="29" fillId="38" borderId="4" xfId="1" applyNumberFormat="1" applyFont="1" applyFill="1" applyBorder="1" applyAlignment="1" applyProtection="1">
      <alignment horizontal="center" vertical="center" wrapText="1"/>
      <protection locked="0"/>
    </xf>
    <xf numFmtId="165" fontId="29" fillId="38" borderId="3" xfId="1" applyNumberFormat="1" applyFont="1" applyFill="1" applyBorder="1" applyAlignment="1" applyProtection="1">
      <alignment horizontal="center" vertical="center" wrapText="1"/>
      <protection locked="0"/>
    </xf>
    <xf numFmtId="0" fontId="44" fillId="38" borderId="3" xfId="6" applyFont="1" applyFill="1" applyBorder="1" applyAlignment="1" applyProtection="1">
      <alignment horizontal="left" vertical="center"/>
      <protection locked="0"/>
    </xf>
    <xf numFmtId="0" fontId="27" fillId="0" borderId="3" xfId="6" applyFont="1" applyBorder="1" applyAlignment="1" applyProtection="1">
      <alignment horizontal="left" vertical="center" wrapText="1"/>
      <protection locked="0"/>
    </xf>
    <xf numFmtId="0" fontId="29" fillId="38" borderId="11" xfId="6" applyFont="1" applyFill="1" applyBorder="1" applyAlignment="1" applyProtection="1">
      <alignment horizontal="left" wrapText="1"/>
      <protection locked="0"/>
    </xf>
    <xf numFmtId="0" fontId="29" fillId="38" borderId="12" xfId="6" applyFont="1" applyFill="1" applyBorder="1" applyAlignment="1" applyProtection="1">
      <alignment horizontal="left" wrapText="1"/>
      <protection locked="0"/>
    </xf>
    <xf numFmtId="0" fontId="35" fillId="38" borderId="8" xfId="6" applyFont="1" applyFill="1" applyBorder="1" applyAlignment="1" applyProtection="1">
      <alignment horizontal="left" wrapText="1"/>
      <protection locked="0"/>
    </xf>
    <xf numFmtId="0" fontId="35" fillId="38" borderId="10" xfId="6" applyFont="1" applyFill="1" applyBorder="1" applyAlignment="1" applyProtection="1">
      <alignment horizontal="left" wrapText="1"/>
      <protection locked="0"/>
    </xf>
    <xf numFmtId="0" fontId="27" fillId="0" borderId="7" xfId="6" applyFont="1" applyFill="1" applyBorder="1" applyAlignment="1" applyProtection="1">
      <alignment horizontal="left" vertical="center" wrapText="1"/>
      <protection locked="0"/>
    </xf>
    <xf numFmtId="0" fontId="29" fillId="38" borderId="2" xfId="6" applyFont="1" applyFill="1" applyBorder="1" applyAlignment="1" applyProtection="1">
      <alignment horizontal="left" vertical="center"/>
      <protection locked="0"/>
    </xf>
    <xf numFmtId="10" fontId="55" fillId="0" borderId="6" xfId="8" applyNumberFormat="1" applyFont="1" applyFill="1" applyBorder="1" applyAlignment="1" applyProtection="1">
      <alignment horizontal="center" vertical="center" wrapText="1"/>
      <protection locked="0"/>
    </xf>
    <xf numFmtId="10" fontId="55" fillId="0" borderId="4" xfId="8" applyNumberFormat="1" applyFont="1" applyFill="1" applyBorder="1" applyAlignment="1" applyProtection="1">
      <alignment horizontal="center" vertical="center" wrapText="1"/>
      <protection locked="0"/>
    </xf>
    <xf numFmtId="0" fontId="49" fillId="38" borderId="3" xfId="0" applyFont="1" applyFill="1" applyBorder="1" applyAlignment="1" applyProtection="1">
      <alignment horizontal="left" vertical="center" wrapText="1"/>
      <protection locked="0"/>
    </xf>
    <xf numFmtId="0" fontId="50" fillId="6" borderId="3" xfId="0" applyFont="1" applyFill="1" applyBorder="1" applyAlignment="1" applyProtection="1">
      <alignment horizontal="left" vertical="center"/>
      <protection locked="0"/>
    </xf>
    <xf numFmtId="0" fontId="29" fillId="38" borderId="3" xfId="6" applyFont="1" applyFill="1" applyBorder="1" applyAlignment="1" applyProtection="1">
      <alignment horizontal="left" vertical="center" wrapText="1"/>
      <protection locked="0"/>
    </xf>
    <xf numFmtId="0" fontId="27" fillId="5" borderId="11" xfId="6" applyFont="1" applyFill="1" applyBorder="1" applyAlignment="1" applyProtection="1">
      <alignment horizontal="left" vertical="center"/>
      <protection locked="0"/>
    </xf>
    <xf numFmtId="0" fontId="27" fillId="5" borderId="13" xfId="6" applyFont="1" applyFill="1" applyBorder="1" applyAlignment="1" applyProtection="1">
      <alignment horizontal="left" vertical="center"/>
      <protection locked="0"/>
    </xf>
    <xf numFmtId="0" fontId="27" fillId="5" borderId="12" xfId="6" applyFont="1" applyFill="1" applyBorder="1" applyAlignment="1" applyProtection="1">
      <alignment horizontal="left" vertical="center"/>
      <protection locked="0"/>
    </xf>
    <xf numFmtId="0" fontId="27" fillId="5" borderId="1" xfId="6" applyFont="1" applyFill="1" applyBorder="1" applyAlignment="1" applyProtection="1">
      <alignment horizontal="left" vertical="center"/>
      <protection locked="0"/>
    </xf>
    <xf numFmtId="0" fontId="27" fillId="5" borderId="0" xfId="6" applyFont="1" applyFill="1" applyBorder="1" applyAlignment="1" applyProtection="1">
      <alignment horizontal="left" vertical="center"/>
      <protection locked="0"/>
    </xf>
    <xf numFmtId="0" fontId="27" fillId="5" borderId="9" xfId="6" applyFont="1" applyFill="1" applyBorder="1" applyAlignment="1" applyProtection="1">
      <alignment horizontal="left" vertical="center"/>
      <protection locked="0"/>
    </xf>
    <xf numFmtId="0" fontId="27" fillId="3" borderId="2" xfId="6" applyFont="1" applyFill="1" applyBorder="1" applyAlignment="1" applyProtection="1">
      <alignment horizontal="left" vertical="center"/>
      <protection locked="0"/>
    </xf>
    <xf numFmtId="0" fontId="40" fillId="0" borderId="4" xfId="0" applyFont="1" applyBorder="1" applyAlignment="1" applyProtection="1">
      <alignment horizontal="left" vertical="center" wrapText="1"/>
      <protection locked="0"/>
    </xf>
    <xf numFmtId="0" fontId="40" fillId="0" borderId="3" xfId="0" applyFont="1" applyBorder="1" applyAlignment="1" applyProtection="1">
      <alignment horizontal="left" vertical="center" wrapText="1"/>
      <protection locked="0"/>
    </xf>
    <xf numFmtId="4" fontId="27" fillId="5" borderId="2" xfId="10" applyNumberFormat="1" applyFont="1" applyFill="1" applyBorder="1" applyAlignment="1" applyProtection="1">
      <alignment horizontal="center" vertical="center" wrapText="1"/>
      <protection locked="0"/>
    </xf>
    <xf numFmtId="4" fontId="27" fillId="5" borderId="14" xfId="10" applyNumberFormat="1" applyFont="1" applyFill="1" applyBorder="1" applyAlignment="1" applyProtection="1">
      <alignment horizontal="center" vertical="center" wrapText="1"/>
      <protection locked="0"/>
    </xf>
    <xf numFmtId="0" fontId="27" fillId="0" borderId="6" xfId="6" applyFont="1" applyBorder="1" applyAlignment="1" applyProtection="1">
      <alignment horizontal="left" vertical="center"/>
      <protection locked="0"/>
    </xf>
    <xf numFmtId="0" fontId="27" fillId="0" borderId="7" xfId="6" applyFont="1" applyBorder="1" applyAlignment="1" applyProtection="1">
      <alignment horizontal="left" vertical="center"/>
      <protection locked="0"/>
    </xf>
    <xf numFmtId="0" fontId="27" fillId="0" borderId="4" xfId="6" applyFont="1" applyBorder="1" applyAlignment="1" applyProtection="1">
      <alignment horizontal="left" vertical="center"/>
      <protection locked="0"/>
    </xf>
    <xf numFmtId="0" fontId="28" fillId="5" borderId="3" xfId="0" applyFont="1" applyFill="1" applyBorder="1" applyAlignment="1" applyProtection="1">
      <alignment horizontal="left" vertical="center" wrapText="1"/>
      <protection locked="0"/>
    </xf>
    <xf numFmtId="0" fontId="22" fillId="0" borderId="15" xfId="0" applyFont="1" applyBorder="1" applyAlignment="1" applyProtection="1">
      <alignment horizontal="left" vertical="center" wrapText="1"/>
      <protection locked="0"/>
    </xf>
    <xf numFmtId="0" fontId="63" fillId="0" borderId="15" xfId="0" applyFont="1" applyBorder="1" applyAlignment="1" applyProtection="1">
      <alignment horizontal="left" vertical="top" wrapText="1"/>
      <protection locked="0"/>
    </xf>
    <xf numFmtId="0" fontId="62" fillId="0" borderId="2" xfId="0" applyFont="1" applyFill="1" applyBorder="1" applyAlignment="1" applyProtection="1">
      <alignment horizontal="left" vertical="top" wrapText="1"/>
    </xf>
    <xf numFmtId="0" fontId="62" fillId="0" borderId="15" xfId="0" applyFont="1" applyFill="1" applyBorder="1" applyAlignment="1" applyProtection="1">
      <alignment horizontal="left" vertical="top" wrapText="1"/>
    </xf>
    <xf numFmtId="0" fontId="62" fillId="0" borderId="2" xfId="0" applyFont="1" applyBorder="1" applyAlignment="1" applyProtection="1">
      <alignment horizontal="left" vertical="top" wrapText="1"/>
      <protection locked="0"/>
    </xf>
    <xf numFmtId="0" fontId="62" fillId="0" borderId="15" xfId="0" applyFont="1" applyBorder="1" applyAlignment="1" applyProtection="1">
      <alignment horizontal="left" vertical="top" wrapText="1"/>
      <protection locked="0"/>
    </xf>
    <xf numFmtId="0" fontId="24" fillId="38" borderId="39" xfId="0" applyFont="1" applyFill="1" applyBorder="1" applyAlignment="1" applyProtection="1">
      <alignment horizontal="center" vertical="center"/>
      <protection locked="0"/>
    </xf>
    <xf numFmtId="0" fontId="24" fillId="38" borderId="32" xfId="0" applyFont="1" applyFill="1" applyBorder="1" applyAlignment="1" applyProtection="1">
      <alignment horizontal="center" vertical="center"/>
      <protection locked="0"/>
    </xf>
    <xf numFmtId="0" fontId="24" fillId="38" borderId="41" xfId="0" applyFont="1" applyFill="1" applyBorder="1" applyAlignment="1" applyProtection="1">
      <alignment horizontal="center" vertical="center" wrapText="1"/>
      <protection locked="0"/>
    </xf>
    <xf numFmtId="0" fontId="24" fillId="38" borderId="33" xfId="0" applyFont="1" applyFill="1" applyBorder="1" applyAlignment="1" applyProtection="1">
      <alignment horizontal="center" vertical="center" wrapText="1"/>
      <protection locked="0"/>
    </xf>
    <xf numFmtId="0" fontId="37" fillId="41" borderId="8" xfId="0" applyFont="1" applyFill="1" applyBorder="1" applyAlignment="1">
      <alignment horizontal="left" vertical="center"/>
    </xf>
    <xf numFmtId="0" fontId="37" fillId="41" borderId="5" xfId="0" applyFont="1" applyFill="1" applyBorder="1" applyAlignment="1">
      <alignment horizontal="left" vertical="center"/>
    </xf>
    <xf numFmtId="0" fontId="37" fillId="41" borderId="10" xfId="0" applyFont="1" applyFill="1" applyBorder="1" applyAlignment="1">
      <alignment horizontal="left" vertical="center"/>
    </xf>
    <xf numFmtId="0" fontId="37" fillId="41" borderId="3" xfId="0" applyFont="1" applyFill="1" applyBorder="1" applyAlignment="1">
      <alignment horizontal="left" vertical="center"/>
    </xf>
    <xf numFmtId="0" fontId="38" fillId="41" borderId="6" xfId="0" applyFont="1" applyFill="1" applyBorder="1" applyAlignment="1" applyProtection="1">
      <alignment horizontal="left" vertical="center" wrapText="1"/>
      <protection locked="0"/>
    </xf>
    <xf numFmtId="0" fontId="38" fillId="41" borderId="7" xfId="0" applyFont="1" applyFill="1" applyBorder="1" applyAlignment="1" applyProtection="1">
      <alignment horizontal="left" vertical="center" wrapText="1"/>
      <protection locked="0"/>
    </xf>
    <xf numFmtId="0" fontId="38" fillId="41" borderId="4" xfId="0" applyFont="1" applyFill="1" applyBorder="1" applyAlignment="1" applyProtection="1">
      <alignment horizontal="left" vertical="center" wrapText="1"/>
      <protection locked="0"/>
    </xf>
    <xf numFmtId="0" fontId="43" fillId="38" borderId="32" xfId="0" applyFont="1" applyFill="1" applyBorder="1" applyAlignment="1">
      <alignment horizontal="right" vertical="center" wrapText="1"/>
    </xf>
    <xf numFmtId="0" fontId="43" fillId="38" borderId="3" xfId="0" applyFont="1" applyFill="1" applyBorder="1" applyAlignment="1">
      <alignment horizontal="right" vertical="center" wrapText="1"/>
    </xf>
    <xf numFmtId="0" fontId="43" fillId="38" borderId="34" xfId="0" applyFont="1" applyFill="1" applyBorder="1" applyAlignment="1">
      <alignment horizontal="right" vertical="center" wrapText="1"/>
    </xf>
    <xf numFmtId="0" fontId="43" fillId="38" borderId="35" xfId="0" applyFont="1" applyFill="1" applyBorder="1" applyAlignment="1">
      <alignment horizontal="right" vertical="center" wrapText="1"/>
    </xf>
    <xf numFmtId="0" fontId="28" fillId="47" borderId="3" xfId="0" applyFont="1" applyFill="1" applyBorder="1" applyAlignment="1" applyProtection="1">
      <alignment horizontal="left" vertical="center" wrapText="1"/>
      <protection locked="0"/>
    </xf>
    <xf numFmtId="0" fontId="38" fillId="0" borderId="6" xfId="6" applyFont="1" applyFill="1" applyBorder="1" applyAlignment="1" applyProtection="1">
      <alignment horizontal="left" vertical="center"/>
      <protection locked="0"/>
    </xf>
    <xf numFmtId="0" fontId="38" fillId="0" borderId="7" xfId="6" applyFont="1" applyFill="1" applyBorder="1" applyAlignment="1" applyProtection="1">
      <alignment horizontal="left" vertical="center"/>
      <protection locked="0"/>
    </xf>
    <xf numFmtId="0" fontId="38" fillId="0" borderId="4" xfId="6" applyFont="1" applyFill="1" applyBorder="1" applyAlignment="1" applyProtection="1">
      <alignment horizontal="left" vertical="center"/>
      <protection locked="0"/>
    </xf>
    <xf numFmtId="0" fontId="29" fillId="5" borderId="6" xfId="0" applyFont="1" applyFill="1" applyBorder="1" applyAlignment="1" applyProtection="1">
      <alignment horizontal="left" vertical="center" wrapText="1"/>
      <protection locked="0"/>
    </xf>
    <xf numFmtId="0" fontId="29" fillId="5" borderId="7" xfId="0" applyFont="1" applyFill="1" applyBorder="1" applyAlignment="1" applyProtection="1">
      <alignment horizontal="left" vertical="center" wrapText="1"/>
      <protection locked="0"/>
    </xf>
    <xf numFmtId="0" fontId="29" fillId="5" borderId="4" xfId="0" applyFont="1" applyFill="1" applyBorder="1" applyAlignment="1" applyProtection="1">
      <alignment horizontal="left" vertical="center" wrapText="1"/>
      <protection locked="0"/>
    </xf>
    <xf numFmtId="0" fontId="51" fillId="38" borderId="25" xfId="0" applyFont="1" applyFill="1" applyBorder="1" applyAlignment="1" applyProtection="1">
      <alignment horizontal="left" vertical="center" wrapText="1"/>
      <protection locked="0"/>
    </xf>
    <xf numFmtId="0" fontId="51" fillId="38" borderId="26" xfId="0" applyFont="1" applyFill="1" applyBorder="1" applyAlignment="1" applyProtection="1">
      <alignment horizontal="left" vertical="center" wrapText="1"/>
      <protection locked="0"/>
    </xf>
    <xf numFmtId="0" fontId="51" fillId="38" borderId="27" xfId="0" applyFont="1" applyFill="1" applyBorder="1" applyAlignment="1" applyProtection="1">
      <alignment horizontal="left" vertical="center" wrapText="1"/>
      <protection locked="0"/>
    </xf>
    <xf numFmtId="0" fontId="25" fillId="38" borderId="28" xfId="55" applyFill="1" applyBorder="1" applyAlignment="1" applyProtection="1">
      <alignment horizontal="left" vertical="center" wrapText="1"/>
      <protection locked="0"/>
    </xf>
    <xf numFmtId="0" fontId="33" fillId="38" borderId="5" xfId="55" applyFont="1" applyFill="1" applyBorder="1" applyAlignment="1" applyProtection="1">
      <alignment horizontal="left" vertical="center" wrapText="1"/>
      <protection locked="0"/>
    </xf>
    <xf numFmtId="0" fontId="33" fillId="38" borderId="29" xfId="55" applyFont="1" applyFill="1" applyBorder="1" applyAlignment="1" applyProtection="1">
      <alignment horizontal="left" vertical="center" wrapText="1"/>
      <protection locked="0"/>
    </xf>
    <xf numFmtId="0" fontId="38" fillId="41" borderId="11" xfId="0" applyFont="1" applyFill="1" applyBorder="1" applyAlignment="1" applyProtection="1">
      <alignment horizontal="left" vertical="center"/>
      <protection locked="0"/>
    </xf>
    <xf numFmtId="0" fontId="38" fillId="41" borderId="13" xfId="0" applyFont="1" applyFill="1" applyBorder="1" applyAlignment="1" applyProtection="1">
      <alignment horizontal="left" vertical="center"/>
      <protection locked="0"/>
    </xf>
    <xf numFmtId="0" fontId="38" fillId="41" borderId="12" xfId="0" applyFont="1" applyFill="1" applyBorder="1" applyAlignment="1" applyProtection="1">
      <alignment horizontal="left" vertical="center"/>
      <protection locked="0"/>
    </xf>
    <xf numFmtId="0" fontId="38" fillId="41" borderId="8" xfId="0" applyFont="1" applyFill="1" applyBorder="1" applyAlignment="1" applyProtection="1">
      <alignment horizontal="left" vertical="center"/>
      <protection locked="0"/>
    </xf>
    <xf numFmtId="0" fontId="38" fillId="41" borderId="5" xfId="0" applyFont="1" applyFill="1" applyBorder="1" applyAlignment="1" applyProtection="1">
      <alignment horizontal="left" vertical="center"/>
      <protection locked="0"/>
    </xf>
    <xf numFmtId="0" fontId="38" fillId="41" borderId="10" xfId="0" applyFont="1" applyFill="1" applyBorder="1" applyAlignment="1" applyProtection="1">
      <alignment horizontal="left" vertical="center"/>
      <protection locked="0"/>
    </xf>
    <xf numFmtId="0" fontId="51" fillId="38" borderId="39" xfId="0" applyFont="1" applyFill="1" applyBorder="1" applyAlignment="1" applyProtection="1">
      <alignment horizontal="left" vertical="center"/>
      <protection locked="0"/>
    </xf>
    <xf numFmtId="0" fontId="51" fillId="38" borderId="40" xfId="0" applyFont="1" applyFill="1" applyBorder="1" applyAlignment="1" applyProtection="1">
      <alignment horizontal="left" vertical="center"/>
      <protection locked="0"/>
    </xf>
    <xf numFmtId="0" fontId="51" fillId="38" borderId="41" xfId="0" applyFont="1" applyFill="1" applyBorder="1" applyAlignment="1" applyProtection="1">
      <alignment horizontal="left" vertical="center"/>
      <protection locked="0"/>
    </xf>
    <xf numFmtId="0" fontId="48" fillId="38" borderId="37" xfId="0" applyFont="1" applyFill="1" applyBorder="1" applyAlignment="1">
      <alignment horizontal="left" vertical="center" wrapText="1"/>
    </xf>
    <xf numFmtId="0" fontId="48" fillId="38" borderId="13" xfId="0" applyFont="1" applyFill="1" applyBorder="1" applyAlignment="1">
      <alignment horizontal="left" vertical="center" wrapText="1"/>
    </xf>
    <xf numFmtId="0" fontId="48" fillId="38" borderId="12" xfId="0" applyFont="1" applyFill="1" applyBorder="1" applyAlignment="1">
      <alignment horizontal="left" vertical="center" wrapText="1"/>
    </xf>
    <xf numFmtId="0" fontId="49" fillId="38" borderId="39" xfId="0" applyFont="1" applyFill="1" applyBorder="1" applyAlignment="1" applyProtection="1">
      <alignment horizontal="left" vertical="center" wrapText="1"/>
      <protection locked="0"/>
    </xf>
    <xf numFmtId="0" fontId="49" fillId="38" borderId="40" xfId="0" applyFont="1" applyFill="1" applyBorder="1" applyAlignment="1" applyProtection="1">
      <alignment horizontal="left" vertical="center" wrapText="1"/>
      <protection locked="0"/>
    </xf>
    <xf numFmtId="0" fontId="49" fillId="38" borderId="41" xfId="0" applyFont="1" applyFill="1" applyBorder="1" applyAlignment="1" applyProtection="1">
      <alignment horizontal="left" vertical="center" wrapText="1"/>
      <protection locked="0"/>
    </xf>
    <xf numFmtId="0" fontId="50" fillId="0" borderId="34" xfId="0" applyFont="1" applyFill="1" applyBorder="1" applyAlignment="1" applyProtection="1">
      <alignment horizontal="left" vertical="center"/>
      <protection locked="0"/>
    </xf>
    <xf numFmtId="0" fontId="50" fillId="0" borderId="35" xfId="0" applyFont="1" applyFill="1" applyBorder="1" applyAlignment="1" applyProtection="1">
      <alignment horizontal="left" vertical="center"/>
      <protection locked="0"/>
    </xf>
    <xf numFmtId="0" fontId="50" fillId="0" borderId="36" xfId="0" applyFont="1" applyFill="1" applyBorder="1" applyAlignment="1" applyProtection="1">
      <alignment horizontal="left" vertical="center"/>
      <protection locked="0"/>
    </xf>
    <xf numFmtId="0" fontId="48" fillId="38" borderId="25" xfId="0" applyFont="1" applyFill="1" applyBorder="1" applyAlignment="1" applyProtection="1">
      <alignment horizontal="left" vertical="center" wrapText="1"/>
      <protection locked="0"/>
    </xf>
    <xf numFmtId="0" fontId="48" fillId="38" borderId="26" xfId="0" applyFont="1" applyFill="1" applyBorder="1" applyAlignment="1" applyProtection="1">
      <alignment horizontal="left" vertical="center" wrapText="1"/>
      <protection locked="0"/>
    </xf>
    <xf numFmtId="0" fontId="25" fillId="38" borderId="5" xfId="55" applyFill="1" applyBorder="1" applyAlignment="1" applyProtection="1">
      <alignment horizontal="left" vertical="center" wrapText="1"/>
      <protection locked="0"/>
    </xf>
  </cellXfs>
  <cellStyles count="56">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1" builtinId="3"/>
    <cellStyle name="Comma 2" xfId="2"/>
    <cellStyle name="Comma 2 2" xfId="10"/>
    <cellStyle name="Currency 2" xfId="3"/>
    <cellStyle name="Currency 2 2" xfId="11"/>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55" builtinId="8"/>
    <cellStyle name="Hyperlink 2" xfId="4"/>
    <cellStyle name="Input" xfId="21" builtinId="20" customBuiltin="1"/>
    <cellStyle name="Linked Cell" xfId="24" builtinId="24" customBuiltin="1"/>
    <cellStyle name="Neutral" xfId="20" builtinId="28" customBuiltin="1"/>
    <cellStyle name="Normal" xfId="0" builtinId="0"/>
    <cellStyle name="Normal 2" xfId="5"/>
    <cellStyle name="Normal 2 2" xfId="6"/>
    <cellStyle name="Normal_Worksheet - NIH 398 4-98-Rowell MODULAR" xfId="7"/>
    <cellStyle name="Note" xfId="27" builtinId="10" customBuiltin="1"/>
    <cellStyle name="Output" xfId="22" builtinId="21" customBuiltin="1"/>
    <cellStyle name="Percent" xfId="54" builtinId="5"/>
    <cellStyle name="Percent 2" xfId="8"/>
    <cellStyle name="Percent 3" xfId="9"/>
    <cellStyle name="Percent 3 2" xfId="12"/>
    <cellStyle name="Title" xfId="13" builtinId="15" customBuiltin="1"/>
    <cellStyle name="Total" xfId="29" builtinId="25" customBuiltin="1"/>
    <cellStyle name="Warning Text" xfId="26" builtinId="11" customBuiltin="1"/>
  </cellStyles>
  <dxfs count="0"/>
  <tableStyles count="0" defaultTableStyle="TableStyleMedium9" defaultPivotStyle="PivotStyleLight16"/>
  <colors>
    <mruColors>
      <color rgb="FFFF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vm.edu/spa/?Page=participant_support_costs.html" TargetMode="External"/><Relationship Id="rId1" Type="http://schemas.openxmlformats.org/officeDocument/2006/relationships/hyperlink" Target="http://www.uvm.edu/spa/?Page=uvmfactsheet.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uvm.edu/spa/?Page=ibb_indirect_cost_algorithm.html" TargetMode="External"/><Relationship Id="rId1" Type="http://schemas.openxmlformats.org/officeDocument/2006/relationships/hyperlink" Target="http://www.uvm.edu/spa/?Page=costsharingcommitment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J124"/>
  <sheetViews>
    <sheetView showGridLines="0" showZeros="0" tabSelected="1" zoomScale="110" zoomScaleNormal="110" zoomScaleSheetLayoutView="100" workbookViewId="0">
      <selection activeCell="B7" sqref="B7:D7"/>
    </sheetView>
  </sheetViews>
  <sheetFormatPr defaultColWidth="9.140625" defaultRowHeight="14.1" customHeight="1" x14ac:dyDescent="0.25"/>
  <cols>
    <col min="1" max="1" width="2.7109375" style="61" customWidth="1"/>
    <col min="2" max="2" width="15.140625" style="61" customWidth="1"/>
    <col min="3" max="3" width="5.42578125" style="61" customWidth="1"/>
    <col min="4" max="4" width="21.140625" style="61" customWidth="1"/>
    <col min="5" max="5" width="8.7109375" style="61" customWidth="1"/>
    <col min="6" max="6" width="12" style="61" customWidth="1"/>
    <col min="7" max="7" width="9.5703125" style="62" customWidth="1"/>
    <col min="8" max="13" width="8.7109375" style="62" customWidth="1"/>
    <col min="14" max="14" width="2.7109375" style="61" customWidth="1"/>
    <col min="15" max="20" width="9.7109375" style="63" customWidth="1"/>
    <col min="21" max="21" width="2.7109375" style="61" customWidth="1"/>
    <col min="22" max="27" width="9.7109375" style="63" customWidth="1"/>
    <col min="28" max="28" width="2.7109375" style="61" customWidth="1"/>
    <col min="29" max="34" width="9.7109375" style="63" customWidth="1"/>
    <col min="35" max="35" width="2.7109375" style="61" customWidth="1"/>
    <col min="36" max="36" width="5.85546875" style="61" customWidth="1"/>
    <col min="37" max="16384" width="9.140625" style="61"/>
  </cols>
  <sheetData>
    <row r="1" spans="2:35" ht="15.95" customHeight="1" x14ac:dyDescent="0.25">
      <c r="B1" s="60"/>
    </row>
    <row r="2" spans="2:35" ht="15.95" customHeight="1" x14ac:dyDescent="0.25">
      <c r="B2" s="349" t="s">
        <v>447</v>
      </c>
      <c r="C2" s="349"/>
      <c r="D2" s="349"/>
      <c r="F2" s="282" t="s">
        <v>380</v>
      </c>
      <c r="G2" s="283"/>
      <c r="H2" s="191"/>
      <c r="I2" s="279" t="s">
        <v>361</v>
      </c>
      <c r="J2" s="280"/>
      <c r="K2" s="191"/>
      <c r="L2" s="191"/>
      <c r="O2" s="346" t="s">
        <v>376</v>
      </c>
      <c r="P2" s="346"/>
      <c r="Q2" s="346"/>
      <c r="R2" s="346"/>
      <c r="S2" s="346"/>
      <c r="T2" s="346"/>
    </row>
    <row r="3" spans="2:35" ht="15.95" customHeight="1" x14ac:dyDescent="0.25">
      <c r="B3" s="350"/>
      <c r="C3" s="350"/>
      <c r="D3" s="350"/>
      <c r="F3" s="284" t="s">
        <v>24</v>
      </c>
      <c r="G3" s="285"/>
      <c r="H3" s="191"/>
      <c r="I3" s="322" t="s">
        <v>24</v>
      </c>
      <c r="J3" s="323"/>
      <c r="K3" s="191"/>
      <c r="L3" s="191"/>
      <c r="O3" s="340"/>
      <c r="P3" s="340"/>
      <c r="Q3" s="340"/>
      <c r="R3" s="340"/>
      <c r="S3" s="340"/>
      <c r="T3" s="340"/>
    </row>
    <row r="4" spans="2:35" ht="15.95" customHeight="1" x14ac:dyDescent="0.25">
      <c r="B4" s="64" t="s">
        <v>370</v>
      </c>
      <c r="C4" s="291" t="s">
        <v>371</v>
      </c>
      <c r="D4" s="293"/>
      <c r="F4" s="282" t="s">
        <v>159</v>
      </c>
      <c r="G4" s="283"/>
      <c r="H4" s="191"/>
      <c r="I4" s="191"/>
      <c r="J4" s="191"/>
      <c r="K4" s="191"/>
      <c r="L4" s="191"/>
      <c r="O4" s="340"/>
      <c r="P4" s="340"/>
      <c r="Q4" s="340"/>
      <c r="R4" s="340"/>
      <c r="S4" s="340"/>
      <c r="T4" s="340"/>
    </row>
    <row r="5" spans="2:35" ht="15.95" customHeight="1" x14ac:dyDescent="0.25">
      <c r="B5" s="65"/>
      <c r="C5" s="332" t="s">
        <v>24</v>
      </c>
      <c r="D5" s="333"/>
      <c r="F5" s="286" t="s">
        <v>24</v>
      </c>
      <c r="G5" s="286"/>
      <c r="H5" s="191"/>
      <c r="I5" s="171" t="s">
        <v>262</v>
      </c>
      <c r="J5" s="192">
        <v>0</v>
      </c>
      <c r="K5" s="191"/>
      <c r="L5" s="191"/>
      <c r="O5" s="340"/>
      <c r="P5" s="340"/>
      <c r="Q5" s="340"/>
      <c r="R5" s="340"/>
      <c r="S5" s="340"/>
      <c r="T5" s="340"/>
    </row>
    <row r="6" spans="2:35" ht="15.95" customHeight="1" x14ac:dyDescent="0.25">
      <c r="B6" s="291" t="s">
        <v>248</v>
      </c>
      <c r="C6" s="292"/>
      <c r="D6" s="293"/>
      <c r="F6" s="286"/>
      <c r="G6" s="286"/>
      <c r="H6" s="191"/>
      <c r="I6" s="171" t="s">
        <v>260</v>
      </c>
      <c r="J6" s="171" t="s">
        <v>261</v>
      </c>
      <c r="K6" s="191"/>
      <c r="L6" s="191"/>
      <c r="O6" s="340"/>
      <c r="P6" s="340"/>
      <c r="Q6" s="340"/>
      <c r="R6" s="340"/>
      <c r="S6" s="340"/>
      <c r="T6" s="340"/>
      <c r="AI6" s="62"/>
    </row>
    <row r="7" spans="2:35" ht="15.95" customHeight="1" x14ac:dyDescent="0.25">
      <c r="B7" s="316"/>
      <c r="C7" s="317"/>
      <c r="D7" s="318"/>
      <c r="F7" s="169" t="s">
        <v>330</v>
      </c>
      <c r="G7" s="169" t="s">
        <v>8</v>
      </c>
      <c r="H7" s="191"/>
      <c r="I7" s="193"/>
      <c r="J7" s="170" t="str">
        <f>IF(J5&gt;0,(DATE(YEAR(I7)+1,MONTH(I7),DAY(I7)-1))," ")</f>
        <v xml:space="preserve"> </v>
      </c>
      <c r="K7" s="191"/>
      <c r="L7" s="191"/>
      <c r="O7" s="340"/>
      <c r="P7" s="340"/>
      <c r="Q7" s="340"/>
      <c r="R7" s="340"/>
      <c r="S7" s="340"/>
      <c r="T7" s="340"/>
      <c r="AI7" s="62"/>
    </row>
    <row r="8" spans="2:35" ht="15.95" customHeight="1" x14ac:dyDescent="0.25">
      <c r="B8" s="291" t="s">
        <v>324</v>
      </c>
      <c r="C8" s="292"/>
      <c r="D8" s="293"/>
      <c r="F8" s="194" t="e">
        <f>VLOOKUP(F5,Lookups!$K$6:$L$17,2,)</f>
        <v>#N/A</v>
      </c>
      <c r="G8" s="195" t="s">
        <v>19</v>
      </c>
      <c r="H8" s="191"/>
      <c r="I8" s="171" t="s">
        <v>258</v>
      </c>
      <c r="J8" s="171" t="s">
        <v>259</v>
      </c>
      <c r="K8" s="191"/>
      <c r="L8" s="191"/>
      <c r="O8" s="340"/>
      <c r="P8" s="340"/>
      <c r="Q8" s="340"/>
      <c r="R8" s="340"/>
      <c r="S8" s="340"/>
      <c r="T8" s="340"/>
      <c r="AI8" s="62"/>
    </row>
    <row r="9" spans="2:35" ht="15.95" customHeight="1" x14ac:dyDescent="0.25">
      <c r="B9" s="332" t="s">
        <v>24</v>
      </c>
      <c r="C9" s="345"/>
      <c r="D9" s="333"/>
      <c r="F9" s="279" t="s">
        <v>372</v>
      </c>
      <c r="G9" s="280"/>
      <c r="H9" s="191"/>
      <c r="I9" s="196">
        <f>I7</f>
        <v>0</v>
      </c>
      <c r="J9" s="170" t="str">
        <f>IF(I7 &lt;&gt;0,DATE(YEAR(I7)+J5,MONTH(I7),DAY(I7)-1)," ")</f>
        <v xml:space="preserve"> </v>
      </c>
      <c r="K9" s="191"/>
      <c r="L9" s="191"/>
      <c r="O9" s="62"/>
      <c r="P9" s="62"/>
      <c r="Q9" s="62"/>
      <c r="R9" s="62"/>
      <c r="S9" s="62"/>
      <c r="T9" s="62"/>
      <c r="V9" s="62"/>
      <c r="W9" s="62"/>
      <c r="X9" s="62"/>
      <c r="Y9" s="61"/>
      <c r="Z9" s="61"/>
      <c r="AA9" s="61"/>
      <c r="AI9" s="62"/>
    </row>
    <row r="10" spans="2:35" ht="15.95" customHeight="1" x14ac:dyDescent="0.25">
      <c r="B10" s="291" t="s">
        <v>25</v>
      </c>
      <c r="C10" s="292"/>
      <c r="D10" s="293"/>
      <c r="F10" s="322" t="s">
        <v>24</v>
      </c>
      <c r="G10" s="323"/>
      <c r="H10" s="191"/>
      <c r="I10" s="191"/>
      <c r="J10" s="191"/>
      <c r="K10" s="191"/>
      <c r="L10" s="191"/>
      <c r="V10" s="62"/>
      <c r="W10" s="62"/>
      <c r="X10" s="62"/>
      <c r="Y10" s="61"/>
      <c r="Z10" s="61"/>
      <c r="AA10" s="61"/>
      <c r="AI10" s="62"/>
    </row>
    <row r="11" spans="2:35" ht="15.95" customHeight="1" x14ac:dyDescent="0.25">
      <c r="B11" s="316" t="s">
        <v>24</v>
      </c>
      <c r="C11" s="317"/>
      <c r="D11" s="318"/>
      <c r="F11" s="320" t="s">
        <v>7</v>
      </c>
      <c r="G11" s="321"/>
      <c r="H11" s="191"/>
      <c r="I11" s="197" t="s">
        <v>288</v>
      </c>
      <c r="J11" s="198">
        <v>1</v>
      </c>
      <c r="K11" s="199" t="s">
        <v>400</v>
      </c>
      <c r="L11" s="200">
        <f>YEAR(I7)+IF(MONTH(I7)&gt;=7,1,0)</f>
        <v>1900</v>
      </c>
      <c r="O11" s="307" t="s">
        <v>466</v>
      </c>
      <c r="P11" s="308"/>
      <c r="Q11" s="308"/>
      <c r="R11" s="308"/>
      <c r="S11" s="308"/>
      <c r="T11" s="309"/>
      <c r="V11" s="62"/>
      <c r="W11" s="62"/>
      <c r="X11" s="62"/>
      <c r="Y11" s="61"/>
      <c r="Z11" s="61"/>
      <c r="AA11" s="61"/>
    </row>
    <row r="12" spans="2:35" ht="15.95" customHeight="1" x14ac:dyDescent="0.25">
      <c r="B12" s="291" t="s">
        <v>307</v>
      </c>
      <c r="C12" s="292"/>
      <c r="D12" s="293"/>
      <c r="F12" s="347" t="str">
        <f>IF(($F$10="YES"),F8,"Enter Rate in Cell Below")</f>
        <v>Enter Rate in Cell Below</v>
      </c>
      <c r="G12" s="348"/>
      <c r="H12" s="191"/>
      <c r="I12" s="201" t="s">
        <v>309</v>
      </c>
      <c r="J12" s="198">
        <v>1</v>
      </c>
      <c r="K12" s="199" t="s">
        <v>401</v>
      </c>
      <c r="L12" s="200">
        <f>DATE(YEAR(I7)+(MONTH(I7)&gt;6)*1, 7, 1) -I7</f>
        <v>183</v>
      </c>
      <c r="O12" s="310"/>
      <c r="P12" s="311"/>
      <c r="Q12" s="311"/>
      <c r="R12" s="311"/>
      <c r="S12" s="311"/>
      <c r="T12" s="312"/>
      <c r="V12" s="62"/>
      <c r="W12" s="62"/>
      <c r="X12" s="62"/>
      <c r="Y12" s="61"/>
      <c r="Z12" s="61"/>
      <c r="AA12" s="61"/>
    </row>
    <row r="13" spans="2:35" ht="15.95" customHeight="1" x14ac:dyDescent="0.25">
      <c r="B13" s="316"/>
      <c r="C13" s="317"/>
      <c r="D13" s="318"/>
      <c r="F13" s="287">
        <v>0</v>
      </c>
      <c r="G13" s="288"/>
      <c r="H13" s="191"/>
      <c r="I13" s="201" t="s">
        <v>303</v>
      </c>
      <c r="J13" s="198">
        <v>1.03</v>
      </c>
      <c r="K13" s="199" t="s">
        <v>331</v>
      </c>
      <c r="L13" s="200">
        <f>365-L12</f>
        <v>182</v>
      </c>
      <c r="O13" s="313" t="s">
        <v>374</v>
      </c>
      <c r="P13" s="314"/>
      <c r="Q13" s="314"/>
      <c r="R13" s="314"/>
      <c r="S13" s="314"/>
      <c r="T13" s="315"/>
      <c r="V13" s="62"/>
      <c r="W13" s="62"/>
      <c r="X13" s="62"/>
      <c r="Y13" s="61"/>
      <c r="Z13" s="61"/>
      <c r="AA13" s="61"/>
    </row>
    <row r="14" spans="2:35" ht="15.95" customHeight="1" x14ac:dyDescent="0.25">
      <c r="H14" s="61"/>
      <c r="I14" s="61"/>
      <c r="J14" s="61"/>
      <c r="K14" s="61"/>
      <c r="T14" s="66"/>
    </row>
    <row r="15" spans="2:35" ht="21.75" customHeight="1" x14ac:dyDescent="0.2">
      <c r="B15" s="341" t="s">
        <v>436</v>
      </c>
      <c r="C15" s="342"/>
      <c r="D15" s="351" t="s">
        <v>343</v>
      </c>
      <c r="E15" s="281" t="s">
        <v>442</v>
      </c>
      <c r="F15" s="335" t="s">
        <v>454</v>
      </c>
      <c r="G15" s="281" t="s">
        <v>422</v>
      </c>
      <c r="H15" s="334" t="s">
        <v>423</v>
      </c>
      <c r="I15" s="335" t="s">
        <v>405</v>
      </c>
      <c r="J15" s="281" t="s">
        <v>1</v>
      </c>
      <c r="K15" s="335" t="s">
        <v>453</v>
      </c>
      <c r="L15" s="337" t="s">
        <v>443</v>
      </c>
      <c r="M15" s="338"/>
      <c r="O15" s="339" t="s">
        <v>440</v>
      </c>
      <c r="P15" s="339"/>
      <c r="Q15" s="339"/>
      <c r="R15" s="339"/>
      <c r="S15" s="339"/>
      <c r="T15" s="339"/>
      <c r="V15" s="319" t="s">
        <v>441</v>
      </c>
      <c r="W15" s="319"/>
      <c r="X15" s="319"/>
      <c r="Y15" s="319"/>
      <c r="Z15" s="319"/>
      <c r="AA15" s="319"/>
      <c r="AC15" s="306" t="s">
        <v>375</v>
      </c>
      <c r="AD15" s="306"/>
      <c r="AE15" s="306"/>
      <c r="AF15" s="306"/>
      <c r="AG15" s="306"/>
      <c r="AH15" s="306"/>
    </row>
    <row r="16" spans="2:35" ht="21.75" customHeight="1" x14ac:dyDescent="0.2">
      <c r="B16" s="343" t="s">
        <v>452</v>
      </c>
      <c r="C16" s="344"/>
      <c r="D16" s="351"/>
      <c r="E16" s="281"/>
      <c r="F16" s="336"/>
      <c r="G16" s="281"/>
      <c r="H16" s="334"/>
      <c r="I16" s="336"/>
      <c r="J16" s="281"/>
      <c r="K16" s="336"/>
      <c r="L16" s="337"/>
      <c r="M16" s="338"/>
      <c r="O16" s="67" t="s">
        <v>3</v>
      </c>
      <c r="P16" s="67" t="s">
        <v>2</v>
      </c>
      <c r="Q16" s="67" t="s">
        <v>9</v>
      </c>
      <c r="R16" s="67" t="s">
        <v>10</v>
      </c>
      <c r="S16" s="67" t="s">
        <v>11</v>
      </c>
      <c r="T16" s="67" t="s">
        <v>0</v>
      </c>
      <c r="V16" s="138" t="s">
        <v>3</v>
      </c>
      <c r="W16" s="138" t="s">
        <v>2</v>
      </c>
      <c r="X16" s="138" t="s">
        <v>9</v>
      </c>
      <c r="Y16" s="138" t="s">
        <v>10</v>
      </c>
      <c r="Z16" s="138" t="s">
        <v>11</v>
      </c>
      <c r="AA16" s="138" t="s">
        <v>0</v>
      </c>
      <c r="AC16" s="68" t="s">
        <v>3</v>
      </c>
      <c r="AD16" s="68" t="s">
        <v>2</v>
      </c>
      <c r="AE16" s="68" t="s">
        <v>9</v>
      </c>
      <c r="AF16" s="68" t="s">
        <v>10</v>
      </c>
      <c r="AG16" s="68" t="s">
        <v>11</v>
      </c>
      <c r="AH16" s="68" t="s">
        <v>0</v>
      </c>
    </row>
    <row r="17" spans="2:36" s="70" customFormat="1" ht="15.95" customHeight="1" x14ac:dyDescent="0.2">
      <c r="B17" s="263">
        <f>B7</f>
        <v>0</v>
      </c>
      <c r="C17" s="264"/>
      <c r="D17" s="134" t="s">
        <v>6</v>
      </c>
      <c r="E17" s="265">
        <v>100000</v>
      </c>
      <c r="F17" s="289">
        <f>ROUND(E17*$J$11*$J$12,0)</f>
        <v>100000</v>
      </c>
      <c r="G17" s="268">
        <v>1</v>
      </c>
      <c r="H17" s="268"/>
      <c r="I17" s="270">
        <f>G17+H17</f>
        <v>1</v>
      </c>
      <c r="J17" s="257"/>
      <c r="K17" s="361">
        <f>I17*J17</f>
        <v>0</v>
      </c>
      <c r="L17" s="259" t="s">
        <v>24</v>
      </c>
      <c r="M17" s="69" t="s">
        <v>287</v>
      </c>
      <c r="O17" s="71">
        <f>ROUND($F17*$G17,0)</f>
        <v>100000</v>
      </c>
      <c r="P17" s="71">
        <f>IF($J$5&gt;=2,ROUND(O17*$J$13,0),0)</f>
        <v>0</v>
      </c>
      <c r="Q17" s="71">
        <f>IF($J$5&gt;=3,ROUND(P17*$J$13,0),0)</f>
        <v>0</v>
      </c>
      <c r="R17" s="71">
        <f>IF($J$5&gt;=4,ROUND(Q17*$J$13,0),0)</f>
        <v>0</v>
      </c>
      <c r="S17" s="71">
        <f>IF($J$5&gt;=5,ROUND(R17*$J$13,0),0)</f>
        <v>0</v>
      </c>
      <c r="T17" s="71">
        <f t="shared" ref="T17:T84" si="0">SUM(O17:S17)</f>
        <v>100000</v>
      </c>
      <c r="V17" s="71">
        <f>ROUND($F17*$H17,0)</f>
        <v>0</v>
      </c>
      <c r="W17" s="71">
        <f>IF($J$5&gt;=2,ROUND(V17*$J$13,0),0)</f>
        <v>0</v>
      </c>
      <c r="X17" s="71">
        <f>IF($J$5&gt;=3,ROUND(W17*$J$13,0),0)</f>
        <v>0</v>
      </c>
      <c r="Y17" s="71">
        <f>IF($J$5&gt;=4,ROUND(X17*$J$13,0),0)</f>
        <v>0</v>
      </c>
      <c r="Z17" s="71">
        <f>IF($J$5&gt;=5,ROUND(Y17*$J$13,0),0)</f>
        <v>0</v>
      </c>
      <c r="AA17" s="71">
        <f t="shared" ref="AA17:AA84" si="1">SUM(V17:Z17)</f>
        <v>0</v>
      </c>
      <c r="AC17" s="71">
        <f>O17+V17</f>
        <v>100000</v>
      </c>
      <c r="AD17" s="71">
        <f t="shared" ref="AD17:AD31" si="2">P17+W17</f>
        <v>0</v>
      </c>
      <c r="AE17" s="71">
        <f t="shared" ref="AE17:AE31" si="3">Q17+X17</f>
        <v>0</v>
      </c>
      <c r="AF17" s="71">
        <f t="shared" ref="AF17:AF31" si="4">R17+Y17</f>
        <v>0</v>
      </c>
      <c r="AG17" s="71">
        <f t="shared" ref="AG17:AG31" si="5">S17+Z17</f>
        <v>0</v>
      </c>
      <c r="AH17" s="71">
        <f t="shared" ref="AH17:AH78" si="6">SUM(AC17:AG17)</f>
        <v>100000</v>
      </c>
      <c r="AJ17" s="61"/>
    </row>
    <row r="18" spans="2:36" s="70" customFormat="1" ht="15.95" customHeight="1" x14ac:dyDescent="0.2">
      <c r="B18" s="261"/>
      <c r="C18" s="262"/>
      <c r="D18" s="135"/>
      <c r="E18" s="266"/>
      <c r="F18" s="290"/>
      <c r="G18" s="269"/>
      <c r="H18" s="269"/>
      <c r="I18" s="271"/>
      <c r="J18" s="258"/>
      <c r="K18" s="362">
        <f>IF(J17=3,"SUM",IF(J17=12, "CAL",IF(ISBLANK(J17),,"ACAD YR")))</f>
        <v>0</v>
      </c>
      <c r="L18" s="260"/>
      <c r="M18" s="72" t="s">
        <v>286</v>
      </c>
      <c r="O18" s="74">
        <f>(IFERROR(VLOOKUP(CONCATENATE($L17," ",$L$11),Lookups!$N$5:$O$100,2,FALSE),0)*$L$12/365*O17)+(IFERROR(VLOOKUP(CONCATENATE($L17," ",($L$11+1)),Lookups!$N$5:$O$100,2,FALSE),0)*$L$13/365*O17)</f>
        <v>0</v>
      </c>
      <c r="P18" s="74">
        <f>(IFERROR(VLOOKUP(CONCATENATE($L17," ",$L$11+1),Lookups!$N$5:$O$100,2,FALSE),0)*$L$12/365*P17)+(IFERROR(VLOOKUP(CONCATENATE($L17," ",($L$11+2)),Lookups!$N$5:$O$100,2,FALSE),0)*$L$13/365*P17)</f>
        <v>0</v>
      </c>
      <c r="Q18" s="74">
        <f>(IFERROR(VLOOKUP(CONCATENATE($L17," ",$L$11+2),Lookups!$N$5:$O$100,2,FALSE),0)*$L$12/365*Q17)+(IFERROR(VLOOKUP(CONCATENATE($L17," ",($L$11+3)),Lookups!$N$5:$O$100,2,FALSE),0)*$L$13/365*Q17)</f>
        <v>0</v>
      </c>
      <c r="R18" s="74">
        <f>(IFERROR(VLOOKUP(CONCATENATE($L17," ",$L$11+3),Lookups!$N$5:$O$100,2,FALSE),0)*$L$12/365*R17)+(IFERROR(VLOOKUP(CONCATENATE($L17," ",($L$11+4)),Lookups!$N$5:$O$100,2,FALSE),0)*$L$13/365*R17)</f>
        <v>0</v>
      </c>
      <c r="S18" s="74">
        <f>(IFERROR(VLOOKUP(CONCATENATE($L17," ",$L$11+4),Lookups!$N$5:$O$100,2,FALSE),0)*$L$12/365*S17)+(IFERROR(VLOOKUP(CONCATENATE($L17," ",($L$11+5)),Lookups!$N$5:$O$100,2,FALSE),0)*$L$13/365*S17)</f>
        <v>0</v>
      </c>
      <c r="T18" s="74">
        <f t="shared" si="0"/>
        <v>0</v>
      </c>
      <c r="V18" s="74">
        <f>(IFERROR(VLOOKUP(CONCATENATE($L17," ",$L$11),Lookups!$N$5:$O$100,2,FALSE),0)*$L$12/365*V17)+(IFERROR(VLOOKUP(CONCATENATE($L17," ",($L$11+1)),Lookups!$N$5:$O$100,2,FALSE),0)*$L$13/365*V17)</f>
        <v>0</v>
      </c>
      <c r="W18" s="74">
        <f>(IFERROR(VLOOKUP(CONCATENATE($L17," ",$L$11+1),Lookups!$N$5:$O$100,2,FALSE),0)*$L$12/365*W17)+(IFERROR(VLOOKUP(CONCATENATE($L17," ",($L$11+2)),Lookups!$N$5:$O$100,2,FALSE),0)*$L$13/365*W17)</f>
        <v>0</v>
      </c>
      <c r="X18" s="74">
        <f>(IFERROR(VLOOKUP(CONCATENATE($L17," ",$L$11+2),Lookups!$N$5:$O$100,2,FALSE),0)*$L$12/365*X17)+(IFERROR(VLOOKUP(CONCATENATE($L17," ",($L$11+3)),Lookups!$N$5:$O$100,2,FALSE),0)*$L$13/365*X17)</f>
        <v>0</v>
      </c>
      <c r="Y18" s="74">
        <f>(IFERROR(VLOOKUP(CONCATENATE($L17," ",$L$11+3),Lookups!$N$5:$O$100,2,FALSE),0)*$L$12/365*Y17)+(IFERROR(VLOOKUP(CONCATENATE($L17," ",($L$11+4)),Lookups!$N$5:$O$100,2,FALSE),0)*$L$13/365*Y17)</f>
        <v>0</v>
      </c>
      <c r="Z18" s="74">
        <f>(IFERROR(VLOOKUP(CONCATENATE($L17," ",$L$11+4),Lookups!$N$5:$O$100,2,FALSE),0)*$L$12/365*Z17)+(IFERROR(VLOOKUP(CONCATENATE($L17," ",($L$11+5)),Lookups!$N$5:$O$100,2,FALSE),0)*$L$13/365*Z17)</f>
        <v>0</v>
      </c>
      <c r="AA18" s="74">
        <f t="shared" si="1"/>
        <v>0</v>
      </c>
      <c r="AC18" s="74">
        <f t="shared" ref="AC18:AC31" si="7">O18+V18</f>
        <v>0</v>
      </c>
      <c r="AD18" s="74">
        <f t="shared" si="2"/>
        <v>0</v>
      </c>
      <c r="AE18" s="74">
        <f t="shared" si="3"/>
        <v>0</v>
      </c>
      <c r="AF18" s="74">
        <f t="shared" si="4"/>
        <v>0</v>
      </c>
      <c r="AG18" s="74">
        <f t="shared" si="5"/>
        <v>0</v>
      </c>
      <c r="AH18" s="74">
        <f t="shared" si="6"/>
        <v>0</v>
      </c>
      <c r="AI18" s="73"/>
      <c r="AJ18" s="61"/>
    </row>
    <row r="19" spans="2:36" s="70" customFormat="1" ht="15.95" customHeight="1" x14ac:dyDescent="0.2">
      <c r="B19" s="263"/>
      <c r="C19" s="264"/>
      <c r="D19" s="134"/>
      <c r="E19" s="265"/>
      <c r="F19" s="289">
        <f>ROUND(E19*$J$11*$J$12,0)</f>
        <v>0</v>
      </c>
      <c r="G19" s="268"/>
      <c r="H19" s="268"/>
      <c r="I19" s="270">
        <f>G19+H19</f>
        <v>0</v>
      </c>
      <c r="J19" s="257"/>
      <c r="K19" s="361">
        <f t="shared" ref="K19" si="8">I19*J19</f>
        <v>0</v>
      </c>
      <c r="L19" s="259" t="s">
        <v>24</v>
      </c>
      <c r="M19" s="69" t="s">
        <v>287</v>
      </c>
      <c r="O19" s="71">
        <f>ROUND($F19*$G19,0)</f>
        <v>0</v>
      </c>
      <c r="P19" s="71">
        <f>IF($J$5&gt;=2,ROUND(O19*$J$13,0),0)</f>
        <v>0</v>
      </c>
      <c r="Q19" s="71">
        <f>IF($J$5&gt;=3,ROUND(P19*$J$13,0),0)</f>
        <v>0</v>
      </c>
      <c r="R19" s="71">
        <f>IF($J$5&gt;=4,ROUND(Q19*$J$13,0),0)</f>
        <v>0</v>
      </c>
      <c r="S19" s="71">
        <f>IF($J$5&gt;=5,ROUND(R19*$J$13,0),0)</f>
        <v>0</v>
      </c>
      <c r="T19" s="71">
        <f t="shared" ref="T19:T20" si="9">SUM(O19:S19)</f>
        <v>0</v>
      </c>
      <c r="V19" s="71">
        <f>ROUND($F19*$H19,0)</f>
        <v>0</v>
      </c>
      <c r="W19" s="71">
        <f>IF($J$5&gt;=2,ROUND(V19*$J$13,0),0)</f>
        <v>0</v>
      </c>
      <c r="X19" s="71">
        <f>IF($J$5&gt;=3,ROUND(W19*$J$13,0),0)</f>
        <v>0</v>
      </c>
      <c r="Y19" s="71">
        <f>IF($J$5&gt;=4,ROUND(X19*$J$13,0),0)</f>
        <v>0</v>
      </c>
      <c r="Z19" s="71">
        <f>IF($J$5&gt;=5,ROUND(Y19*$J$13,0),0)</f>
        <v>0</v>
      </c>
      <c r="AA19" s="71">
        <f t="shared" ref="AA19:AA20" si="10">SUM(V19:Z19)</f>
        <v>0</v>
      </c>
      <c r="AC19" s="71">
        <f t="shared" si="7"/>
        <v>0</v>
      </c>
      <c r="AD19" s="71">
        <f t="shared" si="2"/>
        <v>0</v>
      </c>
      <c r="AE19" s="71">
        <f t="shared" si="3"/>
        <v>0</v>
      </c>
      <c r="AF19" s="71">
        <f t="shared" si="4"/>
        <v>0</v>
      </c>
      <c r="AG19" s="71">
        <f t="shared" si="5"/>
        <v>0</v>
      </c>
      <c r="AH19" s="71">
        <f t="shared" si="6"/>
        <v>0</v>
      </c>
      <c r="AJ19" s="61"/>
    </row>
    <row r="20" spans="2:36" s="70" customFormat="1" ht="15.95" customHeight="1" x14ac:dyDescent="0.2">
      <c r="B20" s="261"/>
      <c r="C20" s="262"/>
      <c r="D20" s="135"/>
      <c r="E20" s="266"/>
      <c r="F20" s="290"/>
      <c r="G20" s="269"/>
      <c r="H20" s="269"/>
      <c r="I20" s="271"/>
      <c r="J20" s="258"/>
      <c r="K20" s="362">
        <f t="shared" ref="K20" si="11">IF(J19=3,"SUM",IF(J19=12, "CAL",IF(ISBLANK(J19),,"ACAD YR")))</f>
        <v>0</v>
      </c>
      <c r="L20" s="260"/>
      <c r="M20" s="72" t="s">
        <v>286</v>
      </c>
      <c r="O20" s="74">
        <f>(IFERROR(VLOOKUP(CONCATENATE($L19," ",$L$11),Lookups!$N$5:$O$100,2,FALSE),0)*$L$12/365*O19)+(IFERROR(VLOOKUP(CONCATENATE($L19," ",($L$11+1)),Lookups!$N$5:$O$100,2,FALSE),0)*$L$13/365*O19)</f>
        <v>0</v>
      </c>
      <c r="P20" s="74">
        <f>(IFERROR(VLOOKUP(CONCATENATE($L19," ",$L$11+1),Lookups!$N$5:$O$100,2,FALSE),0)*$L$12/365*P19)+(IFERROR(VLOOKUP(CONCATENATE($L19," ",($L$11+2)),Lookups!$N$5:$O$100,2,FALSE),0)*$L$13/365*P19)</f>
        <v>0</v>
      </c>
      <c r="Q20" s="74">
        <f>(IFERROR(VLOOKUP(CONCATENATE($L19," ",$L$11+2),Lookups!$N$5:$O$100,2,FALSE),0)*$L$12/365*Q19)+(IFERROR(VLOOKUP(CONCATENATE($L19," ",($L$11+3)),Lookups!$N$5:$O$100,2,FALSE),0)*$L$13/365*Q19)</f>
        <v>0</v>
      </c>
      <c r="R20" s="74">
        <f>(IFERROR(VLOOKUP(CONCATENATE($L19," ",$L$11+3),Lookups!$N$5:$O$100,2,FALSE),0)*$L$12/365*R19)+(IFERROR(VLOOKUP(CONCATENATE($L19," ",($L$11+4)),Lookups!$N$5:$O$100,2,FALSE),0)*$L$13/365*R19)</f>
        <v>0</v>
      </c>
      <c r="S20" s="74">
        <f>(IFERROR(VLOOKUP(CONCATENATE($L19," ",$L$11+4),Lookups!$N$5:$O$100,2,FALSE),0)*$L$12/365*S19)+(IFERROR(VLOOKUP(CONCATENATE($L19," ",($L$11+5)),Lookups!$N$5:$O$100,2,FALSE),0)*$L$13/365*S19)</f>
        <v>0</v>
      </c>
      <c r="T20" s="74">
        <f t="shared" si="9"/>
        <v>0</v>
      </c>
      <c r="V20" s="74">
        <f>(IFERROR(VLOOKUP(CONCATENATE($L19," ",$L$11),Lookups!$N$5:$O$100,2,FALSE),0)*$L$12/365*V19)+(IFERROR(VLOOKUP(CONCATENATE($L19," ",($L$11+1)),Lookups!$N$5:$O$100,2,FALSE),0)*$L$13/365*V19)</f>
        <v>0</v>
      </c>
      <c r="W20" s="74">
        <f>(IFERROR(VLOOKUP(CONCATENATE($L19," ",$L$11+1),Lookups!$N$5:$O$100,2,FALSE),0)*$L$12/365*W19)+(IFERROR(VLOOKUP(CONCATENATE($L19," ",($L$11+2)),Lookups!$N$5:$O$100,2,FALSE),0)*$L$13/365*W19)</f>
        <v>0</v>
      </c>
      <c r="X20" s="74">
        <f>(IFERROR(VLOOKUP(CONCATENATE($L19," ",$L$11+2),Lookups!$N$5:$O$100,2,FALSE),0)*$L$12/365*X19)+(IFERROR(VLOOKUP(CONCATENATE($L19," ",($L$11+3)),Lookups!$N$5:$O$100,2,FALSE),0)*$L$13/365*X19)</f>
        <v>0</v>
      </c>
      <c r="Y20" s="74">
        <f>(IFERROR(VLOOKUP(CONCATENATE($L19," ",$L$11+3),Lookups!$N$5:$O$100,2,FALSE),0)*$L$12/365*Y19)+(IFERROR(VLOOKUP(CONCATENATE($L19," ",($L$11+4)),Lookups!$N$5:$O$100,2,FALSE),0)*$L$13/365*Y19)</f>
        <v>0</v>
      </c>
      <c r="Z20" s="74">
        <f>(IFERROR(VLOOKUP(CONCATENATE($L19," ",$L$11+4),Lookups!$N$5:$O$100,2,FALSE),0)*$L$12/365*Z19)+(IFERROR(VLOOKUP(CONCATENATE($L19," ",($L$11+5)),Lookups!$N$5:$O$100,2,FALSE),0)*$L$13/365*Z19)</f>
        <v>0</v>
      </c>
      <c r="AA20" s="74">
        <f t="shared" si="10"/>
        <v>0</v>
      </c>
      <c r="AC20" s="74">
        <f t="shared" si="7"/>
        <v>0</v>
      </c>
      <c r="AD20" s="74">
        <f t="shared" si="2"/>
        <v>0</v>
      </c>
      <c r="AE20" s="74">
        <f t="shared" si="3"/>
        <v>0</v>
      </c>
      <c r="AF20" s="74">
        <f t="shared" si="4"/>
        <v>0</v>
      </c>
      <c r="AG20" s="74">
        <f t="shared" si="5"/>
        <v>0</v>
      </c>
      <c r="AH20" s="74">
        <f t="shared" si="6"/>
        <v>0</v>
      </c>
      <c r="AI20" s="73"/>
      <c r="AJ20" s="61"/>
    </row>
    <row r="21" spans="2:36" s="70" customFormat="1" ht="15.95" customHeight="1" x14ac:dyDescent="0.2">
      <c r="B21" s="263"/>
      <c r="C21" s="264"/>
      <c r="D21" s="134"/>
      <c r="E21" s="265"/>
      <c r="F21" s="267">
        <f>ROUND(E21*$J$11*$J$12,0)</f>
        <v>0</v>
      </c>
      <c r="G21" s="268"/>
      <c r="H21" s="268"/>
      <c r="I21" s="270">
        <f t="shared" ref="I21" si="12">G21+H21</f>
        <v>0</v>
      </c>
      <c r="J21" s="257"/>
      <c r="K21" s="361">
        <f t="shared" ref="K21" si="13">I21*J21</f>
        <v>0</v>
      </c>
      <c r="L21" s="259" t="s">
        <v>24</v>
      </c>
      <c r="M21" s="69" t="s">
        <v>287</v>
      </c>
      <c r="O21" s="71">
        <f>ROUND($F21*$G21,0)</f>
        <v>0</v>
      </c>
      <c r="P21" s="71">
        <f>IF($J$5&gt;=2,ROUND(O21*$J$13,0),0)</f>
        <v>0</v>
      </c>
      <c r="Q21" s="71">
        <f>IF($J$5&gt;=3,ROUND(P21*$J$13,0),0)</f>
        <v>0</v>
      </c>
      <c r="R21" s="71">
        <f>IF($J$5&gt;=4,ROUND(Q21*$J$13,0),0)</f>
        <v>0</v>
      </c>
      <c r="S21" s="71">
        <f>IF($J$5&gt;=5,ROUND(R21*$J$13,0),0)</f>
        <v>0</v>
      </c>
      <c r="T21" s="71">
        <f t="shared" ref="T21:T22" si="14">SUM(O21:S21)</f>
        <v>0</v>
      </c>
      <c r="V21" s="71">
        <f>ROUND($F21*$H21,0)</f>
        <v>0</v>
      </c>
      <c r="W21" s="71">
        <f>IF($J$5&gt;=2,ROUND(V21*$J$13,0),0)</f>
        <v>0</v>
      </c>
      <c r="X21" s="71">
        <f>IF($J$5&gt;=3,ROUND(W21*$J$13,0),0)</f>
        <v>0</v>
      </c>
      <c r="Y21" s="71">
        <f>IF($J$5&gt;=4,ROUND(X21*$J$13,0),0)</f>
        <v>0</v>
      </c>
      <c r="Z21" s="71">
        <f>IF($J$5&gt;=5,ROUND(Y21*$J$13,0),0)</f>
        <v>0</v>
      </c>
      <c r="AA21" s="71">
        <f t="shared" ref="AA21:AA22" si="15">SUM(V21:Z21)</f>
        <v>0</v>
      </c>
      <c r="AC21" s="71">
        <f t="shared" si="7"/>
        <v>0</v>
      </c>
      <c r="AD21" s="71">
        <f t="shared" si="2"/>
        <v>0</v>
      </c>
      <c r="AE21" s="71">
        <f t="shared" si="3"/>
        <v>0</v>
      </c>
      <c r="AF21" s="71">
        <f t="shared" si="4"/>
        <v>0</v>
      </c>
      <c r="AG21" s="71">
        <f t="shared" si="5"/>
        <v>0</v>
      </c>
      <c r="AH21" s="71">
        <f t="shared" ref="AH21:AH22" si="16">SUM(AC21:AG21)</f>
        <v>0</v>
      </c>
    </row>
    <row r="22" spans="2:36" s="70" customFormat="1" ht="15.95" customHeight="1" x14ac:dyDescent="0.2">
      <c r="B22" s="261"/>
      <c r="C22" s="262"/>
      <c r="D22" s="135"/>
      <c r="E22" s="266"/>
      <c r="F22" s="267"/>
      <c r="G22" s="269"/>
      <c r="H22" s="269"/>
      <c r="I22" s="271"/>
      <c r="J22" s="258"/>
      <c r="K22" s="362">
        <f t="shared" ref="K22" si="17">IF(J21=3,"SUM",IF(J21=12, "CAL",IF(ISBLANK(J21),,"ACAD YR")))</f>
        <v>0</v>
      </c>
      <c r="L22" s="260"/>
      <c r="M22" s="72" t="s">
        <v>286</v>
      </c>
      <c r="O22" s="74">
        <f>(IFERROR(VLOOKUP(CONCATENATE($L21," ",$L$11),Lookups!$N$5:$O$100,2,FALSE),0)*$L$12/365*O21)+(IFERROR(VLOOKUP(CONCATENATE($L21," ",($L$11+1)),Lookups!$N$5:$O$100,2,FALSE),0)*$L$13/365*O21)</f>
        <v>0</v>
      </c>
      <c r="P22" s="74">
        <f>(IFERROR(VLOOKUP(CONCATENATE($L21," ",$L$11+1),Lookups!$N$5:$O$100,2,FALSE),0)*$L$12/365*P21)+(IFERROR(VLOOKUP(CONCATENATE($L21," ",($L$11+2)),Lookups!$N$5:$O$100,2,FALSE),0)*$L$13/365*P21)</f>
        <v>0</v>
      </c>
      <c r="Q22" s="74">
        <f>(IFERROR(VLOOKUP(CONCATENATE($L21," ",$L$11+2),Lookups!$N$5:$O$100,2,FALSE),0)*$L$12/365*Q21)+(IFERROR(VLOOKUP(CONCATENATE($L21," ",($L$11+3)),Lookups!$N$5:$O$100,2,FALSE),0)*$L$13/365*Q21)</f>
        <v>0</v>
      </c>
      <c r="R22" s="74">
        <f>(IFERROR(VLOOKUP(CONCATENATE($L21," ",$L$11+3),Lookups!$N$5:$O$100,2,FALSE),0)*$L$12/365*R21)+(IFERROR(VLOOKUP(CONCATENATE($L21," ",($L$11+4)),Lookups!$N$5:$O$100,2,FALSE),0)*$L$13/365*R21)</f>
        <v>0</v>
      </c>
      <c r="S22" s="74">
        <f>(IFERROR(VLOOKUP(CONCATENATE($L21," ",$L$11+4),Lookups!$N$5:$O$100,2,FALSE),0)*$L$12/365*S21)+(IFERROR(VLOOKUP(CONCATENATE($L21," ",($L$11+5)),Lookups!$N$5:$O$100,2,FALSE),0)*$L$13/365*S21)</f>
        <v>0</v>
      </c>
      <c r="T22" s="74">
        <f t="shared" si="14"/>
        <v>0</v>
      </c>
      <c r="V22" s="74">
        <f>(IFERROR(VLOOKUP(CONCATENATE($L21," ",$L$11),Lookups!$N$5:$O$100,2,FALSE),0)*$L$12/365*V21)+(IFERROR(VLOOKUP(CONCATENATE($L21," ",($L$11+1)),Lookups!$N$5:$O$100,2,FALSE),0)*$L$13/365*V21)</f>
        <v>0</v>
      </c>
      <c r="W22" s="74">
        <f>(IFERROR(VLOOKUP(CONCATENATE($L21," ",$L$11+1),Lookups!$N$5:$O$100,2,FALSE),0)*$L$12/365*W21)+(IFERROR(VLOOKUP(CONCATENATE($L21," ",($L$11+2)),Lookups!$N$5:$O$100,2,FALSE),0)*$L$13/365*W21)</f>
        <v>0</v>
      </c>
      <c r="X22" s="74">
        <f>(IFERROR(VLOOKUP(CONCATENATE($L21," ",$L$11+2),Lookups!$N$5:$O$100,2,FALSE),0)*$L$12/365*X21)+(IFERROR(VLOOKUP(CONCATENATE($L21," ",($L$11+3)),Lookups!$N$5:$O$100,2,FALSE),0)*$L$13/365*X21)</f>
        <v>0</v>
      </c>
      <c r="Y22" s="74">
        <f>(IFERROR(VLOOKUP(CONCATENATE($L21," ",$L$11+3),Lookups!$N$5:$O$100,2,FALSE),0)*$L$12/365*Y21)+(IFERROR(VLOOKUP(CONCATENATE($L21," ",($L$11+4)),Lookups!$N$5:$O$100,2,FALSE),0)*$L$13/365*Y21)</f>
        <v>0</v>
      </c>
      <c r="Z22" s="74">
        <f>(IFERROR(VLOOKUP(CONCATENATE($L21," ",$L$11+4),Lookups!$N$5:$O$100,2,FALSE),0)*$L$12/365*Z21)+(IFERROR(VLOOKUP(CONCATENATE($L21," ",($L$11+5)),Lookups!$N$5:$O$100,2,FALSE),0)*$L$13/365*Z21)</f>
        <v>0</v>
      </c>
      <c r="AA22" s="74">
        <f t="shared" si="15"/>
        <v>0</v>
      </c>
      <c r="AC22" s="74">
        <f t="shared" si="7"/>
        <v>0</v>
      </c>
      <c r="AD22" s="74">
        <f t="shared" si="2"/>
        <v>0</v>
      </c>
      <c r="AE22" s="74">
        <f t="shared" si="3"/>
        <v>0</v>
      </c>
      <c r="AF22" s="74">
        <f t="shared" si="4"/>
        <v>0</v>
      </c>
      <c r="AG22" s="74">
        <f t="shared" si="5"/>
        <v>0</v>
      </c>
      <c r="AH22" s="74">
        <f t="shared" si="16"/>
        <v>0</v>
      </c>
      <c r="AI22" s="73"/>
    </row>
    <row r="23" spans="2:36" s="70" customFormat="1" ht="15.95" customHeight="1" x14ac:dyDescent="0.2">
      <c r="B23" s="263"/>
      <c r="C23" s="264"/>
      <c r="D23" s="134"/>
      <c r="E23" s="265"/>
      <c r="F23" s="289">
        <f>ROUND(E23*$J$11*$J$12,0)</f>
        <v>0</v>
      </c>
      <c r="G23" s="268"/>
      <c r="H23" s="268"/>
      <c r="I23" s="270">
        <f t="shared" ref="I23" si="18">G23+H23</f>
        <v>0</v>
      </c>
      <c r="J23" s="257"/>
      <c r="K23" s="361">
        <f t="shared" ref="K23" si="19">I23*J23</f>
        <v>0</v>
      </c>
      <c r="L23" s="259" t="s">
        <v>24</v>
      </c>
      <c r="M23" s="69" t="s">
        <v>287</v>
      </c>
      <c r="O23" s="71">
        <f>ROUND($F23*$G23,0)</f>
        <v>0</v>
      </c>
      <c r="P23" s="71">
        <f>IF($J$5&gt;=2,ROUND(O23*$J$13,0),0)</f>
        <v>0</v>
      </c>
      <c r="Q23" s="71">
        <f>IF($J$5&gt;=3,ROUND(P23*$J$13,0),0)</f>
        <v>0</v>
      </c>
      <c r="R23" s="71">
        <f>IF($J$5&gt;=4,ROUND(Q23*$J$13,0),0)</f>
        <v>0</v>
      </c>
      <c r="S23" s="71">
        <f>IF($J$5&gt;=5,ROUND(R23*$J$13,0),0)</f>
        <v>0</v>
      </c>
      <c r="T23" s="71">
        <f t="shared" ref="T23:T24" si="20">SUM(O23:S23)</f>
        <v>0</v>
      </c>
      <c r="V23" s="71">
        <f>ROUND($F23*$H23,0)</f>
        <v>0</v>
      </c>
      <c r="W23" s="71">
        <f>IF($J$5&gt;=2,ROUND(V23*$J$13,0),0)</f>
        <v>0</v>
      </c>
      <c r="X23" s="71">
        <f>IF($J$5&gt;=3,ROUND(W23*$J$13,0),0)</f>
        <v>0</v>
      </c>
      <c r="Y23" s="71">
        <f>IF($J$5&gt;=4,ROUND(X23*$J$13,0),0)</f>
        <v>0</v>
      </c>
      <c r="Z23" s="71">
        <f>IF($J$5&gt;=5,ROUND(Y23*$J$13,0),0)</f>
        <v>0</v>
      </c>
      <c r="AA23" s="71">
        <f t="shared" ref="AA23:AA24" si="21">SUM(V23:Z23)</f>
        <v>0</v>
      </c>
      <c r="AC23" s="71">
        <f t="shared" si="7"/>
        <v>0</v>
      </c>
      <c r="AD23" s="71">
        <f t="shared" si="2"/>
        <v>0</v>
      </c>
      <c r="AE23" s="71">
        <f t="shared" si="3"/>
        <v>0</v>
      </c>
      <c r="AF23" s="71">
        <f t="shared" si="4"/>
        <v>0</v>
      </c>
      <c r="AG23" s="71">
        <f t="shared" si="5"/>
        <v>0</v>
      </c>
      <c r="AH23" s="71">
        <f t="shared" ref="AH23:AH24" si="22">SUM(AC23:AG23)</f>
        <v>0</v>
      </c>
      <c r="AJ23" s="61"/>
    </row>
    <row r="24" spans="2:36" s="70" customFormat="1" ht="15.95" customHeight="1" x14ac:dyDescent="0.2">
      <c r="B24" s="261"/>
      <c r="C24" s="262"/>
      <c r="D24" s="135"/>
      <c r="E24" s="266"/>
      <c r="F24" s="290"/>
      <c r="G24" s="269"/>
      <c r="H24" s="269"/>
      <c r="I24" s="271"/>
      <c r="J24" s="258"/>
      <c r="K24" s="362">
        <f t="shared" ref="K24" si="23">IF(J23=3,"SUM",IF(J23=12, "CAL",IF(ISBLANK(J23),,"ACAD YR")))</f>
        <v>0</v>
      </c>
      <c r="L24" s="260"/>
      <c r="M24" s="72" t="s">
        <v>286</v>
      </c>
      <c r="O24" s="74">
        <f>(IFERROR(VLOOKUP(CONCATENATE($L23," ",$L$11),Lookups!$N$5:$O$100,2,FALSE),0)*$L$12/365*O23)+(IFERROR(VLOOKUP(CONCATENATE($L23," ",($L$11+1)),Lookups!$N$5:$O$100,2,FALSE),0)*$L$13/365*O23)</f>
        <v>0</v>
      </c>
      <c r="P24" s="74">
        <f>(IFERROR(VLOOKUP(CONCATENATE($L23," ",$L$11+1),Lookups!$N$5:$O$100,2,FALSE),0)*$L$12/365*P23)+(IFERROR(VLOOKUP(CONCATENATE($L23," ",($L$11+2)),Lookups!$N$5:$O$100,2,FALSE),0)*$L$13/365*P23)</f>
        <v>0</v>
      </c>
      <c r="Q24" s="74">
        <f>(IFERROR(VLOOKUP(CONCATENATE($L23," ",$L$11+2),Lookups!$N$5:$O$100,2,FALSE),0)*$L$12/365*Q23)+(IFERROR(VLOOKUP(CONCATENATE($L23," ",($L$11+3)),Lookups!$N$5:$O$100,2,FALSE),0)*$L$13/365*Q23)</f>
        <v>0</v>
      </c>
      <c r="R24" s="74">
        <f>(IFERROR(VLOOKUP(CONCATENATE($L23," ",$L$11+3),Lookups!$N$5:$O$100,2,FALSE),0)*$L$12/365*R23)+(IFERROR(VLOOKUP(CONCATENATE($L23," ",($L$11+4)),Lookups!$N$5:$O$100,2,FALSE),0)*$L$13/365*R23)</f>
        <v>0</v>
      </c>
      <c r="S24" s="74">
        <f>(IFERROR(VLOOKUP(CONCATENATE($L23," ",$L$11+4),Lookups!$N$5:$O$100,2,FALSE),0)*$L$12/365*S23)+(IFERROR(VLOOKUP(CONCATENATE($L23," ",($L$11+5)),Lookups!$N$5:$O$100,2,FALSE),0)*$L$13/365*S23)</f>
        <v>0</v>
      </c>
      <c r="T24" s="74">
        <f t="shared" si="20"/>
        <v>0</v>
      </c>
      <c r="V24" s="74">
        <f>(IFERROR(VLOOKUP(CONCATENATE($L23," ",$L$11),Lookups!$N$5:$O$100,2,FALSE),0)*$L$12/365*V23)+(IFERROR(VLOOKUP(CONCATENATE($L23," ",($L$11+1)),Lookups!$N$5:$O$100,2,FALSE),0)*$L$13/365*V23)</f>
        <v>0</v>
      </c>
      <c r="W24" s="74">
        <f>(IFERROR(VLOOKUP(CONCATENATE($L23," ",$L$11+1),Lookups!$N$5:$O$100,2,FALSE),0)*$L$12/365*W23)+(IFERROR(VLOOKUP(CONCATENATE($L23," ",($L$11+2)),Lookups!$N$5:$O$100,2,FALSE),0)*$L$13/365*W23)</f>
        <v>0</v>
      </c>
      <c r="X24" s="74">
        <f>(IFERROR(VLOOKUP(CONCATENATE($L23," ",$L$11+2),Lookups!$N$5:$O$100,2,FALSE),0)*$L$12/365*X23)+(IFERROR(VLOOKUP(CONCATENATE($L23," ",($L$11+3)),Lookups!$N$5:$O$100,2,FALSE),0)*$L$13/365*X23)</f>
        <v>0</v>
      </c>
      <c r="Y24" s="74">
        <f>(IFERROR(VLOOKUP(CONCATENATE($L23," ",$L$11+3),Lookups!$N$5:$O$100,2,FALSE),0)*$L$12/365*Y23)+(IFERROR(VLOOKUP(CONCATENATE($L23," ",($L$11+4)),Lookups!$N$5:$O$100,2,FALSE),0)*$L$13/365*Y23)</f>
        <v>0</v>
      </c>
      <c r="Z24" s="74">
        <f>(IFERROR(VLOOKUP(CONCATENATE($L23," ",$L$11+4),Lookups!$N$5:$O$100,2,FALSE),0)*$L$12/365*Z23)+(IFERROR(VLOOKUP(CONCATENATE($L23," ",($L$11+5)),Lookups!$N$5:$O$100,2,FALSE),0)*$L$13/365*Z23)</f>
        <v>0</v>
      </c>
      <c r="AA24" s="74">
        <f t="shared" si="21"/>
        <v>0</v>
      </c>
      <c r="AC24" s="74">
        <f t="shared" si="7"/>
        <v>0</v>
      </c>
      <c r="AD24" s="74">
        <f t="shared" si="2"/>
        <v>0</v>
      </c>
      <c r="AE24" s="74">
        <f t="shared" si="3"/>
        <v>0</v>
      </c>
      <c r="AF24" s="74">
        <f t="shared" si="4"/>
        <v>0</v>
      </c>
      <c r="AG24" s="74">
        <f t="shared" si="5"/>
        <v>0</v>
      </c>
      <c r="AH24" s="74">
        <f t="shared" si="22"/>
        <v>0</v>
      </c>
      <c r="AI24" s="73"/>
      <c r="AJ24" s="61"/>
    </row>
    <row r="25" spans="2:36" s="70" customFormat="1" ht="15.95" customHeight="1" x14ac:dyDescent="0.2">
      <c r="B25" s="263"/>
      <c r="C25" s="264"/>
      <c r="D25" s="134"/>
      <c r="E25" s="265"/>
      <c r="F25" s="267">
        <f>ROUND(E25*$J$11*$J$12,0)</f>
        <v>0</v>
      </c>
      <c r="G25" s="268"/>
      <c r="H25" s="268"/>
      <c r="I25" s="270">
        <f t="shared" ref="I25" si="24">G25+H25</f>
        <v>0</v>
      </c>
      <c r="J25" s="257"/>
      <c r="K25" s="361">
        <f t="shared" ref="K25" si="25">I25*J25</f>
        <v>0</v>
      </c>
      <c r="L25" s="259" t="s">
        <v>24</v>
      </c>
      <c r="M25" s="69" t="s">
        <v>287</v>
      </c>
      <c r="O25" s="71">
        <f>ROUND($F25*$G25,0)</f>
        <v>0</v>
      </c>
      <c r="P25" s="71">
        <f>IF($J$5&gt;=2,ROUND(O25*$J$13,0),0)</f>
        <v>0</v>
      </c>
      <c r="Q25" s="71">
        <f>IF($J$5&gt;=3,ROUND(P25*$J$13,0),0)</f>
        <v>0</v>
      </c>
      <c r="R25" s="71">
        <f>IF($J$5&gt;=4,ROUND(Q25*$J$13,0),0)</f>
        <v>0</v>
      </c>
      <c r="S25" s="71">
        <f>IF($J$5&gt;=5,ROUND(R25*$J$13,0),0)</f>
        <v>0</v>
      </c>
      <c r="T25" s="71">
        <f t="shared" si="0"/>
        <v>0</v>
      </c>
      <c r="V25" s="71">
        <f>ROUND($F25*$H25,0)</f>
        <v>0</v>
      </c>
      <c r="W25" s="71">
        <f>IF($J$5&gt;=2,ROUND(V25*$J$13,0),0)</f>
        <v>0</v>
      </c>
      <c r="X25" s="71">
        <f>IF($J$5&gt;=3,ROUND(W25*$J$13,0),0)</f>
        <v>0</v>
      </c>
      <c r="Y25" s="71">
        <f>IF($J$5&gt;=4,ROUND(X25*$J$13,0),0)</f>
        <v>0</v>
      </c>
      <c r="Z25" s="71">
        <f>IF($J$5&gt;=5,ROUND(Y25*$J$13,0),0)</f>
        <v>0</v>
      </c>
      <c r="AA25" s="71">
        <f t="shared" si="1"/>
        <v>0</v>
      </c>
      <c r="AC25" s="71">
        <f t="shared" si="7"/>
        <v>0</v>
      </c>
      <c r="AD25" s="71">
        <f t="shared" si="2"/>
        <v>0</v>
      </c>
      <c r="AE25" s="71">
        <f t="shared" si="3"/>
        <v>0</v>
      </c>
      <c r="AF25" s="71">
        <f t="shared" si="4"/>
        <v>0</v>
      </c>
      <c r="AG25" s="71">
        <f t="shared" si="5"/>
        <v>0</v>
      </c>
      <c r="AH25" s="71">
        <f t="shared" si="6"/>
        <v>0</v>
      </c>
    </row>
    <row r="26" spans="2:36" s="70" customFormat="1" ht="15.95" customHeight="1" x14ac:dyDescent="0.2">
      <c r="B26" s="261"/>
      <c r="C26" s="262"/>
      <c r="D26" s="135"/>
      <c r="E26" s="266"/>
      <c r="F26" s="267"/>
      <c r="G26" s="269"/>
      <c r="H26" s="269"/>
      <c r="I26" s="271"/>
      <c r="J26" s="258"/>
      <c r="K26" s="362">
        <f t="shared" ref="K26" si="26">IF(J25=3,"SUM",IF(J25=12, "CAL",IF(ISBLANK(J25),,"ACAD YR")))</f>
        <v>0</v>
      </c>
      <c r="L26" s="260"/>
      <c r="M26" s="72" t="s">
        <v>286</v>
      </c>
      <c r="O26" s="74">
        <f>(IFERROR(VLOOKUP(CONCATENATE($L25," ",$L$11),Lookups!$N$5:$O$100,2,FALSE),0)*$L$12/365*O25)+(IFERROR(VLOOKUP(CONCATENATE($L25," ",($L$11+1)),Lookups!$N$5:$O$100,2,FALSE),0)*$L$13/365*O25)</f>
        <v>0</v>
      </c>
      <c r="P26" s="74">
        <f>(IFERROR(VLOOKUP(CONCATENATE($L25," ",$L$11+1),Lookups!$N$5:$O$100,2,FALSE),0)*$L$12/365*P25)+(IFERROR(VLOOKUP(CONCATENATE($L25," ",($L$11+2)),Lookups!$N$5:$O$100,2,FALSE),0)*$L$13/365*P25)</f>
        <v>0</v>
      </c>
      <c r="Q26" s="74">
        <f>(IFERROR(VLOOKUP(CONCATENATE($L25," ",$L$11+2),Lookups!$N$5:$O$100,2,FALSE),0)*$L$12/365*Q25)+(IFERROR(VLOOKUP(CONCATENATE($L25," ",($L$11+3)),Lookups!$N$5:$O$100,2,FALSE),0)*$L$13/365*Q25)</f>
        <v>0</v>
      </c>
      <c r="R26" s="74">
        <f>(IFERROR(VLOOKUP(CONCATENATE($L25," ",$L$11+3),Lookups!$N$5:$O$100,2,FALSE),0)*$L$12/365*R25)+(IFERROR(VLOOKUP(CONCATENATE($L25," ",($L$11+4)),Lookups!$N$5:$O$100,2,FALSE),0)*$L$13/365*R25)</f>
        <v>0</v>
      </c>
      <c r="S26" s="74">
        <f>(IFERROR(VLOOKUP(CONCATENATE($L25," ",$L$11+4),Lookups!$N$5:$O$100,2,FALSE),0)*$L$12/365*S25)+(IFERROR(VLOOKUP(CONCATENATE($L25," ",($L$11+5)),Lookups!$N$5:$O$100,2,FALSE),0)*$L$13/365*S25)</f>
        <v>0</v>
      </c>
      <c r="T26" s="74">
        <f t="shared" si="0"/>
        <v>0</v>
      </c>
      <c r="V26" s="74">
        <f>(IFERROR(VLOOKUP(CONCATENATE($L25," ",$L$11),Lookups!$N$5:$O$100,2,FALSE),0)*$L$12/365*V25)+(IFERROR(VLOOKUP(CONCATENATE($L25," ",($L$11+1)),Lookups!$N$5:$O$100,2,FALSE),0)*$L$13/365*V25)</f>
        <v>0</v>
      </c>
      <c r="W26" s="74">
        <f>(IFERROR(VLOOKUP(CONCATENATE($L25," ",$L$11+1),Lookups!$N$5:$O$100,2,FALSE),0)*$L$12/365*W25)+(IFERROR(VLOOKUP(CONCATENATE($L25," ",($L$11+2)),Lookups!$N$5:$O$100,2,FALSE),0)*$L$13/365*W25)</f>
        <v>0</v>
      </c>
      <c r="X26" s="74">
        <f>(IFERROR(VLOOKUP(CONCATENATE($L25," ",$L$11+2),Lookups!$N$5:$O$100,2,FALSE),0)*$L$12/365*X25)+(IFERROR(VLOOKUP(CONCATENATE($L25," ",($L$11+3)),Lookups!$N$5:$O$100,2,FALSE),0)*$L$13/365*X25)</f>
        <v>0</v>
      </c>
      <c r="Y26" s="74">
        <f>(IFERROR(VLOOKUP(CONCATENATE($L25," ",$L$11+3),Lookups!$N$5:$O$100,2,FALSE),0)*$L$12/365*Y25)+(IFERROR(VLOOKUP(CONCATENATE($L25," ",($L$11+4)),Lookups!$N$5:$O$100,2,FALSE),0)*$L$13/365*Y25)</f>
        <v>0</v>
      </c>
      <c r="Z26" s="74">
        <f>(IFERROR(VLOOKUP(CONCATENATE($L25," ",$L$11+4),Lookups!$N$5:$O$100,2,FALSE),0)*$L$12/365*Z25)+(IFERROR(VLOOKUP(CONCATENATE($L25," ",($L$11+5)),Lookups!$N$5:$O$100,2,FALSE),0)*$L$13/365*Z25)</f>
        <v>0</v>
      </c>
      <c r="AA26" s="74">
        <f t="shared" si="1"/>
        <v>0</v>
      </c>
      <c r="AC26" s="74">
        <f t="shared" si="7"/>
        <v>0</v>
      </c>
      <c r="AD26" s="74">
        <f t="shared" si="2"/>
        <v>0</v>
      </c>
      <c r="AE26" s="74">
        <f t="shared" si="3"/>
        <v>0</v>
      </c>
      <c r="AF26" s="74">
        <f t="shared" si="4"/>
        <v>0</v>
      </c>
      <c r="AG26" s="74">
        <f t="shared" si="5"/>
        <v>0</v>
      </c>
      <c r="AH26" s="74">
        <f t="shared" si="6"/>
        <v>0</v>
      </c>
      <c r="AI26" s="73"/>
    </row>
    <row r="27" spans="2:36" s="70" customFormat="1" ht="15.95" customHeight="1" x14ac:dyDescent="0.2">
      <c r="B27" s="263"/>
      <c r="C27" s="264"/>
      <c r="D27" s="134"/>
      <c r="E27" s="265"/>
      <c r="F27" s="267">
        <f>ROUND(E27*$J$11*$J$12,0)</f>
        <v>0</v>
      </c>
      <c r="G27" s="268"/>
      <c r="H27" s="268"/>
      <c r="I27" s="270">
        <f t="shared" ref="I27" si="27">G27+H27</f>
        <v>0</v>
      </c>
      <c r="J27" s="257"/>
      <c r="K27" s="361">
        <f t="shared" ref="K27" si="28">I27*J27</f>
        <v>0</v>
      </c>
      <c r="L27" s="259" t="s">
        <v>24</v>
      </c>
      <c r="M27" s="69" t="s">
        <v>287</v>
      </c>
      <c r="O27" s="71">
        <f>ROUND($F27*$G27,0)</f>
        <v>0</v>
      </c>
      <c r="P27" s="71">
        <f>IF($J$5&gt;=2,ROUND(O27*$J$13,0),0)</f>
        <v>0</v>
      </c>
      <c r="Q27" s="71">
        <f>IF($J$5&gt;=3,ROUND(P27*$J$13,0),0)</f>
        <v>0</v>
      </c>
      <c r="R27" s="71">
        <f>IF($J$5&gt;=4,ROUND(Q27*$J$13,0),0)</f>
        <v>0</v>
      </c>
      <c r="S27" s="71">
        <f>IF($J$5&gt;=5,ROUND(R27*$J$13,0),0)</f>
        <v>0</v>
      </c>
      <c r="T27" s="71">
        <f t="shared" si="0"/>
        <v>0</v>
      </c>
      <c r="V27" s="71">
        <f>ROUND($F27*$H27,0)</f>
        <v>0</v>
      </c>
      <c r="W27" s="71">
        <f>IF($J$5&gt;=2,ROUND(V27*$J$13,0),0)</f>
        <v>0</v>
      </c>
      <c r="X27" s="71">
        <f>IF($J$5&gt;=3,ROUND(W27*$J$13,0),0)</f>
        <v>0</v>
      </c>
      <c r="Y27" s="71">
        <f>IF($J$5&gt;=4,ROUND(X27*$J$13,0),0)</f>
        <v>0</v>
      </c>
      <c r="Z27" s="71">
        <f>IF($J$5&gt;=5,ROUND(Y27*$J$13,0),0)</f>
        <v>0</v>
      </c>
      <c r="AA27" s="71">
        <f t="shared" si="1"/>
        <v>0</v>
      </c>
      <c r="AC27" s="71">
        <f t="shared" si="7"/>
        <v>0</v>
      </c>
      <c r="AD27" s="71">
        <f t="shared" si="2"/>
        <v>0</v>
      </c>
      <c r="AE27" s="71">
        <f t="shared" si="3"/>
        <v>0</v>
      </c>
      <c r="AF27" s="71">
        <f t="shared" si="4"/>
        <v>0</v>
      </c>
      <c r="AG27" s="71">
        <f t="shared" si="5"/>
        <v>0</v>
      </c>
      <c r="AH27" s="71">
        <f t="shared" si="6"/>
        <v>0</v>
      </c>
    </row>
    <row r="28" spans="2:36" s="70" customFormat="1" ht="15.95" customHeight="1" x14ac:dyDescent="0.2">
      <c r="B28" s="261"/>
      <c r="C28" s="262"/>
      <c r="D28" s="135"/>
      <c r="E28" s="266"/>
      <c r="F28" s="267"/>
      <c r="G28" s="269"/>
      <c r="H28" s="269"/>
      <c r="I28" s="271"/>
      <c r="J28" s="258"/>
      <c r="K28" s="362">
        <f t="shared" ref="K28" si="29">IF(J27=3,"SUM",IF(J27=12, "CAL",IF(ISBLANK(J27),,"ACAD YR")))</f>
        <v>0</v>
      </c>
      <c r="L28" s="260"/>
      <c r="M28" s="72" t="s">
        <v>286</v>
      </c>
      <c r="O28" s="74">
        <f>(IFERROR(VLOOKUP(CONCATENATE($L27," ",$L$11),Lookups!$N$5:$O$100,2,FALSE),0)*$L$12/365*O27)+(IFERROR(VLOOKUP(CONCATENATE($L27," ",($L$11+1)),Lookups!$N$5:$O$100,2,FALSE),0)*$L$13/365*O27)</f>
        <v>0</v>
      </c>
      <c r="P28" s="74">
        <f>(IFERROR(VLOOKUP(CONCATENATE($L27," ",$L$11+1),Lookups!$N$5:$O$100,2,FALSE),0)*$L$12/365*P27)+(IFERROR(VLOOKUP(CONCATENATE($L27," ",($L$11+2)),Lookups!$N$5:$O$100,2,FALSE),0)*$L$13/365*P27)</f>
        <v>0</v>
      </c>
      <c r="Q28" s="74">
        <f>(IFERROR(VLOOKUP(CONCATENATE($L27," ",$L$11+2),Lookups!$N$5:$O$100,2,FALSE),0)*$L$12/365*Q27)+(IFERROR(VLOOKUP(CONCATENATE($L27," ",($L$11+3)),Lookups!$N$5:$O$100,2,FALSE),0)*$L$13/365*Q27)</f>
        <v>0</v>
      </c>
      <c r="R28" s="74">
        <f>(IFERROR(VLOOKUP(CONCATENATE($L27," ",$L$11+3),Lookups!$N$5:$O$100,2,FALSE),0)*$L$12/365*R27)+(IFERROR(VLOOKUP(CONCATENATE($L27," ",($L$11+4)),Lookups!$N$5:$O$100,2,FALSE),0)*$L$13/365*R27)</f>
        <v>0</v>
      </c>
      <c r="S28" s="74">
        <f>(IFERROR(VLOOKUP(CONCATENATE($L27," ",$L$11+4),Lookups!$N$5:$O$100,2,FALSE),0)*$L$12/365*S27)+(IFERROR(VLOOKUP(CONCATENATE($L27," ",($L$11+5)),Lookups!$N$5:$O$100,2,FALSE),0)*$L$13/365*S27)</f>
        <v>0</v>
      </c>
      <c r="T28" s="74">
        <f t="shared" si="0"/>
        <v>0</v>
      </c>
      <c r="V28" s="74">
        <f>(IFERROR(VLOOKUP(CONCATENATE($L27," ",$L$11),Lookups!$N$5:$O$100,2,FALSE),0)*$L$12/365*V27)+(IFERROR(VLOOKUP(CONCATENATE($L27," ",($L$11+1)),Lookups!$N$5:$O$100,2,FALSE),0)*$L$13/365*V27)</f>
        <v>0</v>
      </c>
      <c r="W28" s="74">
        <f>(IFERROR(VLOOKUP(CONCATENATE($L27," ",$L$11+1),Lookups!$N$5:$O$100,2,FALSE),0)*$L$12/365*W27)+(IFERROR(VLOOKUP(CONCATENATE($L27," ",($L$11+2)),Lookups!$N$5:$O$100,2,FALSE),0)*$L$13/365*W27)</f>
        <v>0</v>
      </c>
      <c r="X28" s="74">
        <f>(IFERROR(VLOOKUP(CONCATENATE($L27," ",$L$11+2),Lookups!$N$5:$O$100,2,FALSE),0)*$L$12/365*X27)+(IFERROR(VLOOKUP(CONCATENATE($L27," ",($L$11+3)),Lookups!$N$5:$O$100,2,FALSE),0)*$L$13/365*X27)</f>
        <v>0</v>
      </c>
      <c r="Y28" s="74">
        <f>(IFERROR(VLOOKUP(CONCATENATE($L27," ",$L$11+3),Lookups!$N$5:$O$100,2,FALSE),0)*$L$12/365*Y27)+(IFERROR(VLOOKUP(CONCATENATE($L27," ",($L$11+4)),Lookups!$N$5:$O$100,2,FALSE),0)*$L$13/365*Y27)</f>
        <v>0</v>
      </c>
      <c r="Z28" s="74">
        <f>(IFERROR(VLOOKUP(CONCATENATE($L27," ",$L$11+4),Lookups!$N$5:$O$100,2,FALSE),0)*$L$12/365*Z27)+(IFERROR(VLOOKUP(CONCATENATE($L27," ",($L$11+5)),Lookups!$N$5:$O$100,2,FALSE),0)*$L$13/365*Z27)</f>
        <v>0</v>
      </c>
      <c r="AA28" s="74">
        <f t="shared" si="1"/>
        <v>0</v>
      </c>
      <c r="AC28" s="74">
        <f t="shared" si="7"/>
        <v>0</v>
      </c>
      <c r="AD28" s="74">
        <f t="shared" si="2"/>
        <v>0</v>
      </c>
      <c r="AE28" s="74">
        <f t="shared" si="3"/>
        <v>0</v>
      </c>
      <c r="AF28" s="74">
        <f t="shared" si="4"/>
        <v>0</v>
      </c>
      <c r="AG28" s="74">
        <f t="shared" si="5"/>
        <v>0</v>
      </c>
      <c r="AH28" s="74">
        <f t="shared" si="6"/>
        <v>0</v>
      </c>
      <c r="AI28" s="73"/>
    </row>
    <row r="29" spans="2:36" s="75" customFormat="1" ht="18" customHeight="1" x14ac:dyDescent="0.25">
      <c r="B29" s="298" t="s">
        <v>333</v>
      </c>
      <c r="C29" s="298"/>
      <c r="D29" s="298"/>
      <c r="E29" s="298"/>
      <c r="F29" s="298"/>
      <c r="G29" s="298"/>
      <c r="H29" s="298"/>
      <c r="I29" s="298"/>
      <c r="J29" s="298"/>
      <c r="K29" s="298"/>
      <c r="L29" s="298"/>
      <c r="M29" s="149" t="s">
        <v>284</v>
      </c>
      <c r="O29" s="76">
        <f>SUMIF($M$17:$M$28,"&lt;&gt;fringe",O17:O28)</f>
        <v>100000</v>
      </c>
      <c r="P29" s="76">
        <f>SUMIF($M$17:$M$28,"&lt;&gt;fringe",P17:P28)</f>
        <v>0</v>
      </c>
      <c r="Q29" s="76">
        <f>SUMIF($M$17:$M$28,"&lt;&gt;fringe",Q17:Q28)</f>
        <v>0</v>
      </c>
      <c r="R29" s="76">
        <f>SUMIF($M$17:$M$28,"&lt;&gt;fringe",R17:R28)</f>
        <v>0</v>
      </c>
      <c r="S29" s="76">
        <f>SUMIF($M$17:$M$28,"&lt;&gt;fringe",S17:S28)</f>
        <v>0</v>
      </c>
      <c r="T29" s="76">
        <f t="shared" si="0"/>
        <v>100000</v>
      </c>
      <c r="V29" s="77">
        <f>SUMIF($M$17:$M$28,"&lt;&gt;fringe",V17:V28)</f>
        <v>0</v>
      </c>
      <c r="W29" s="77">
        <f>SUMIF($M$17:$M$28,"&lt;&gt;fringe",W17:W28)</f>
        <v>0</v>
      </c>
      <c r="X29" s="77">
        <f>SUMIF($M$17:$M$28,"&lt;&gt;fringe",X17:X28)</f>
        <v>0</v>
      </c>
      <c r="Y29" s="77">
        <f>SUMIF($M$17:$M$28,"&lt;&gt;fringe",Y17:Y28)</f>
        <v>0</v>
      </c>
      <c r="Z29" s="77">
        <f>SUMIF($M$17:$M$28,"&lt;&gt;fringe",Z17:Z28)</f>
        <v>0</v>
      </c>
      <c r="AA29" s="77">
        <f t="shared" si="1"/>
        <v>0</v>
      </c>
      <c r="AC29" s="76">
        <f t="shared" si="7"/>
        <v>100000</v>
      </c>
      <c r="AD29" s="76">
        <f t="shared" si="2"/>
        <v>0</v>
      </c>
      <c r="AE29" s="76">
        <f t="shared" si="3"/>
        <v>0</v>
      </c>
      <c r="AF29" s="76">
        <f t="shared" si="4"/>
        <v>0</v>
      </c>
      <c r="AG29" s="76">
        <f t="shared" si="5"/>
        <v>0</v>
      </c>
      <c r="AH29" s="76">
        <f t="shared" si="6"/>
        <v>100000</v>
      </c>
    </row>
    <row r="30" spans="2:36" s="75" customFormat="1" ht="18" customHeight="1" x14ac:dyDescent="0.25">
      <c r="B30" s="297" t="s">
        <v>334</v>
      </c>
      <c r="C30" s="297"/>
      <c r="D30" s="297"/>
      <c r="E30" s="297"/>
      <c r="F30" s="297"/>
      <c r="G30" s="297"/>
      <c r="H30" s="297"/>
      <c r="I30" s="297"/>
      <c r="J30" s="297"/>
      <c r="K30" s="297"/>
      <c r="L30" s="297"/>
      <c r="M30" s="132" t="s">
        <v>285</v>
      </c>
      <c r="O30" s="74">
        <f>SUMIF($M$17:$M$28,"fringe",O17:O28)</f>
        <v>0</v>
      </c>
      <c r="P30" s="74">
        <f>SUMIF($M$17:$M$28,"fringe",P17:P28)</f>
        <v>0</v>
      </c>
      <c r="Q30" s="74">
        <f>SUMIF($M$17:$M$28,"fringe",Q17:Q28)</f>
        <v>0</v>
      </c>
      <c r="R30" s="74">
        <f>SUMIF($M$17:$M$28,"fringe",R17:R28)</f>
        <v>0</v>
      </c>
      <c r="S30" s="74">
        <f>SUMIF($M$17:$M$28,"fringe",S17:S28)</f>
        <v>0</v>
      </c>
      <c r="T30" s="74">
        <f t="shared" si="0"/>
        <v>0</v>
      </c>
      <c r="V30" s="74">
        <f>SUMIF($M$17:$M$28,"fringe",V17:V28)</f>
        <v>0</v>
      </c>
      <c r="W30" s="74">
        <f>SUMIF($M$17:$M$28,"fringe",W17:W28)</f>
        <v>0</v>
      </c>
      <c r="X30" s="74">
        <f>SUMIF($M$17:$M$28,"fringe",X17:X28)</f>
        <v>0</v>
      </c>
      <c r="Y30" s="74">
        <f>SUMIF($M$17:$M$28,"fringe",Y17:Y28)</f>
        <v>0</v>
      </c>
      <c r="Z30" s="74">
        <f>SUMIF($M$17:$M$28,"fringe",Z17:Z28)</f>
        <v>0</v>
      </c>
      <c r="AA30" s="74">
        <f t="shared" si="1"/>
        <v>0</v>
      </c>
      <c r="AC30" s="74">
        <f t="shared" si="7"/>
        <v>0</v>
      </c>
      <c r="AD30" s="74">
        <f t="shared" si="2"/>
        <v>0</v>
      </c>
      <c r="AE30" s="74">
        <f t="shared" si="3"/>
        <v>0</v>
      </c>
      <c r="AF30" s="74">
        <f t="shared" si="4"/>
        <v>0</v>
      </c>
      <c r="AG30" s="74">
        <f t="shared" si="5"/>
        <v>0</v>
      </c>
      <c r="AH30" s="74">
        <f t="shared" si="6"/>
        <v>0</v>
      </c>
      <c r="AI30" s="79"/>
    </row>
    <row r="31" spans="2:36" s="75" customFormat="1" ht="18" customHeight="1" x14ac:dyDescent="0.25">
      <c r="B31" s="326" t="s">
        <v>335</v>
      </c>
      <c r="C31" s="327"/>
      <c r="D31" s="327"/>
      <c r="E31" s="327"/>
      <c r="F31" s="327"/>
      <c r="G31" s="327"/>
      <c r="H31" s="327"/>
      <c r="I31" s="327"/>
      <c r="J31" s="327"/>
      <c r="K31" s="327"/>
      <c r="L31" s="327"/>
      <c r="M31" s="328"/>
      <c r="O31" s="80">
        <f>O29+O30</f>
        <v>100000</v>
      </c>
      <c r="P31" s="80">
        <f t="shared" ref="P31:S31" si="30">P29+P30</f>
        <v>0</v>
      </c>
      <c r="Q31" s="80">
        <f t="shared" si="30"/>
        <v>0</v>
      </c>
      <c r="R31" s="80">
        <f t="shared" si="30"/>
        <v>0</v>
      </c>
      <c r="S31" s="80">
        <f t="shared" si="30"/>
        <v>0</v>
      </c>
      <c r="T31" s="80">
        <f t="shared" si="0"/>
        <v>100000</v>
      </c>
      <c r="V31" s="81">
        <f>V29+V30</f>
        <v>0</v>
      </c>
      <c r="W31" s="81">
        <f t="shared" ref="W31" si="31">W29+W30</f>
        <v>0</v>
      </c>
      <c r="X31" s="81">
        <f t="shared" ref="X31" si="32">X29+X30</f>
        <v>0</v>
      </c>
      <c r="Y31" s="81">
        <f t="shared" ref="Y31" si="33">Y29+Y30</f>
        <v>0</v>
      </c>
      <c r="Z31" s="81">
        <f t="shared" ref="Z31" si="34">Z29+Z30</f>
        <v>0</v>
      </c>
      <c r="AA31" s="81">
        <f t="shared" si="1"/>
        <v>0</v>
      </c>
      <c r="AC31" s="80">
        <f t="shared" si="7"/>
        <v>100000</v>
      </c>
      <c r="AD31" s="80">
        <f t="shared" si="2"/>
        <v>0</v>
      </c>
      <c r="AE31" s="80">
        <f t="shared" si="3"/>
        <v>0</v>
      </c>
      <c r="AF31" s="80">
        <f t="shared" si="4"/>
        <v>0</v>
      </c>
      <c r="AG31" s="80">
        <f t="shared" si="5"/>
        <v>0</v>
      </c>
      <c r="AH31" s="80">
        <f t="shared" si="6"/>
        <v>100000</v>
      </c>
    </row>
    <row r="32" spans="2:36" ht="15.95" customHeight="1" x14ac:dyDescent="0.25">
      <c r="H32" s="61"/>
      <c r="I32" s="61"/>
      <c r="J32" s="61"/>
      <c r="K32" s="61"/>
      <c r="T32" s="66"/>
    </row>
    <row r="33" spans="2:35" ht="15.95" customHeight="1" x14ac:dyDescent="0.25">
      <c r="B33" s="329" t="s">
        <v>430</v>
      </c>
      <c r="C33" s="330"/>
      <c r="D33" s="331"/>
      <c r="E33" s="326" t="s">
        <v>396</v>
      </c>
      <c r="F33" s="327"/>
      <c r="G33" s="328"/>
      <c r="H33" s="326" t="s">
        <v>397</v>
      </c>
      <c r="I33" s="327"/>
      <c r="J33" s="327"/>
      <c r="K33" s="327"/>
      <c r="L33" s="328"/>
      <c r="M33" s="150" t="s">
        <v>367</v>
      </c>
      <c r="O33" s="324"/>
      <c r="P33" s="324"/>
      <c r="Q33" s="324"/>
      <c r="R33" s="324"/>
      <c r="S33" s="324"/>
      <c r="T33" s="324"/>
      <c r="V33" s="325"/>
      <c r="W33" s="325"/>
      <c r="X33" s="325"/>
      <c r="Y33" s="325"/>
      <c r="Z33" s="325"/>
      <c r="AA33" s="325"/>
      <c r="AC33" s="324"/>
      <c r="AD33" s="324"/>
      <c r="AE33" s="324"/>
      <c r="AF33" s="324"/>
      <c r="AG33" s="324"/>
      <c r="AH33" s="324"/>
    </row>
    <row r="34" spans="2:35" ht="15.95" customHeight="1" x14ac:dyDescent="0.25">
      <c r="B34" s="82"/>
      <c r="C34" s="85"/>
      <c r="D34" s="86"/>
      <c r="E34" s="274" t="s">
        <v>389</v>
      </c>
      <c r="F34" s="275"/>
      <c r="G34" s="275"/>
      <c r="H34" s="272" t="s">
        <v>345</v>
      </c>
      <c r="I34" s="272"/>
      <c r="J34" s="272"/>
      <c r="K34" s="272"/>
      <c r="L34" s="272"/>
      <c r="M34" s="151" t="s">
        <v>271</v>
      </c>
      <c r="O34" s="84"/>
      <c r="P34" s="84"/>
      <c r="Q34" s="84"/>
      <c r="R34" s="84"/>
      <c r="S34" s="84"/>
      <c r="T34" s="84">
        <f t="shared" si="0"/>
        <v>0</v>
      </c>
      <c r="V34" s="84"/>
      <c r="W34" s="84"/>
      <c r="X34" s="84"/>
      <c r="Y34" s="84"/>
      <c r="Z34" s="84"/>
      <c r="AA34" s="84">
        <f t="shared" si="1"/>
        <v>0</v>
      </c>
      <c r="AC34" s="83">
        <f t="shared" ref="AC34" si="35">O34+V34</f>
        <v>0</v>
      </c>
      <c r="AD34" s="83">
        <f t="shared" ref="AD34:AD84" si="36">P34+W34</f>
        <v>0</v>
      </c>
      <c r="AE34" s="83">
        <f t="shared" ref="AE34:AE84" si="37">Q34+X34</f>
        <v>0</v>
      </c>
      <c r="AF34" s="83">
        <f t="shared" ref="AF34:AF84" si="38">R34+Y34</f>
        <v>0</v>
      </c>
      <c r="AG34" s="83">
        <f t="shared" ref="AG34:AG84" si="39">S34+Z34</f>
        <v>0</v>
      </c>
      <c r="AH34" s="84">
        <f t="shared" si="6"/>
        <v>0</v>
      </c>
      <c r="AI34" s="75"/>
    </row>
    <row r="35" spans="2:35" ht="15.95" customHeight="1" x14ac:dyDescent="0.25">
      <c r="B35" s="88" t="s">
        <v>305</v>
      </c>
      <c r="C35" s="85"/>
      <c r="D35" s="86"/>
      <c r="E35" s="274" t="s">
        <v>390</v>
      </c>
      <c r="F35" s="275"/>
      <c r="G35" s="275"/>
      <c r="H35" s="272" t="s">
        <v>341</v>
      </c>
      <c r="I35" s="272"/>
      <c r="J35" s="272"/>
      <c r="K35" s="272"/>
      <c r="L35" s="272"/>
      <c r="M35" s="151" t="s">
        <v>272</v>
      </c>
      <c r="O35" s="84"/>
      <c r="P35" s="84"/>
      <c r="Q35" s="84"/>
      <c r="R35" s="84"/>
      <c r="S35" s="84"/>
      <c r="T35" s="84">
        <f t="shared" si="0"/>
        <v>0</v>
      </c>
      <c r="V35" s="84"/>
      <c r="W35" s="84"/>
      <c r="X35" s="84"/>
      <c r="Y35" s="84"/>
      <c r="Z35" s="84"/>
      <c r="AA35" s="84">
        <f t="shared" si="1"/>
        <v>0</v>
      </c>
      <c r="AC35" s="83">
        <f t="shared" ref="AC35:AC84" si="40">O35+V35</f>
        <v>0</v>
      </c>
      <c r="AD35" s="83">
        <f t="shared" si="36"/>
        <v>0</v>
      </c>
      <c r="AE35" s="83">
        <f t="shared" si="37"/>
        <v>0</v>
      </c>
      <c r="AF35" s="83">
        <f t="shared" si="38"/>
        <v>0</v>
      </c>
      <c r="AG35" s="83">
        <f t="shared" si="39"/>
        <v>0</v>
      </c>
      <c r="AH35" s="84">
        <f t="shared" ref="AH35:AH62" si="41">SUM(AC35:AG35)</f>
        <v>0</v>
      </c>
    </row>
    <row r="36" spans="2:35" ht="15.95" customHeight="1" x14ac:dyDescent="0.25">
      <c r="B36" s="91" t="s">
        <v>304</v>
      </c>
      <c r="C36" s="85"/>
      <c r="D36" s="86"/>
      <c r="E36" s="274" t="s">
        <v>390</v>
      </c>
      <c r="F36" s="275"/>
      <c r="G36" s="275"/>
      <c r="H36" s="272" t="s">
        <v>342</v>
      </c>
      <c r="I36" s="272"/>
      <c r="J36" s="272"/>
      <c r="K36" s="272"/>
      <c r="L36" s="272"/>
      <c r="M36" s="151" t="s">
        <v>273</v>
      </c>
      <c r="O36" s="84"/>
      <c r="P36" s="84"/>
      <c r="Q36" s="84"/>
      <c r="R36" s="84"/>
      <c r="S36" s="84"/>
      <c r="T36" s="84">
        <f t="shared" si="0"/>
        <v>0</v>
      </c>
      <c r="V36" s="84"/>
      <c r="W36" s="84"/>
      <c r="X36" s="84"/>
      <c r="Y36" s="84"/>
      <c r="Z36" s="84"/>
      <c r="AA36" s="84">
        <f t="shared" si="1"/>
        <v>0</v>
      </c>
      <c r="AC36" s="83">
        <f t="shared" si="40"/>
        <v>0</v>
      </c>
      <c r="AD36" s="83">
        <f t="shared" si="36"/>
        <v>0</v>
      </c>
      <c r="AE36" s="83">
        <f t="shared" si="37"/>
        <v>0</v>
      </c>
      <c r="AF36" s="83">
        <f t="shared" si="38"/>
        <v>0</v>
      </c>
      <c r="AG36" s="83">
        <f t="shared" si="39"/>
        <v>0</v>
      </c>
      <c r="AH36" s="84">
        <f t="shared" si="41"/>
        <v>0</v>
      </c>
    </row>
    <row r="37" spans="2:35" ht="15.95" customHeight="1" x14ac:dyDescent="0.25">
      <c r="B37" s="91" t="s">
        <v>407</v>
      </c>
      <c r="C37" s="89"/>
      <c r="D37" s="90"/>
      <c r="E37" s="274" t="s">
        <v>424</v>
      </c>
      <c r="F37" s="275"/>
      <c r="G37" s="275"/>
      <c r="H37" s="273" t="s">
        <v>415</v>
      </c>
      <c r="I37" s="273"/>
      <c r="J37" s="273"/>
      <c r="K37" s="273"/>
      <c r="L37" s="273"/>
      <c r="M37" s="151" t="s">
        <v>274</v>
      </c>
      <c r="O37" s="84"/>
      <c r="P37" s="84"/>
      <c r="Q37" s="84"/>
      <c r="R37" s="84"/>
      <c r="S37" s="84"/>
      <c r="T37" s="84">
        <f t="shared" si="0"/>
        <v>0</v>
      </c>
      <c r="V37" s="84"/>
      <c r="W37" s="84"/>
      <c r="X37" s="84"/>
      <c r="Y37" s="84"/>
      <c r="Z37" s="84"/>
      <c r="AA37" s="84">
        <f t="shared" si="1"/>
        <v>0</v>
      </c>
      <c r="AC37" s="83">
        <f t="shared" si="40"/>
        <v>0</v>
      </c>
      <c r="AD37" s="83">
        <f t="shared" si="36"/>
        <v>0</v>
      </c>
      <c r="AE37" s="83">
        <f t="shared" si="37"/>
        <v>0</v>
      </c>
      <c r="AF37" s="83">
        <f t="shared" si="38"/>
        <v>0</v>
      </c>
      <c r="AG37" s="83">
        <f t="shared" si="39"/>
        <v>0</v>
      </c>
      <c r="AH37" s="84">
        <f t="shared" si="41"/>
        <v>0</v>
      </c>
    </row>
    <row r="38" spans="2:35" ht="15.95" customHeight="1" x14ac:dyDescent="0.25">
      <c r="B38" s="88" t="s">
        <v>450</v>
      </c>
      <c r="C38" s="92"/>
      <c r="D38" s="90"/>
      <c r="E38" s="274" t="s">
        <v>424</v>
      </c>
      <c r="F38" s="275"/>
      <c r="G38" s="275"/>
      <c r="H38" s="273" t="s">
        <v>416</v>
      </c>
      <c r="I38" s="273"/>
      <c r="J38" s="273"/>
      <c r="K38" s="273"/>
      <c r="L38" s="273"/>
      <c r="M38" s="151" t="s">
        <v>274</v>
      </c>
      <c r="O38" s="84"/>
      <c r="P38" s="84"/>
      <c r="Q38" s="84"/>
      <c r="R38" s="84"/>
      <c r="S38" s="84"/>
      <c r="T38" s="84">
        <f t="shared" si="0"/>
        <v>0</v>
      </c>
      <c r="V38" s="84"/>
      <c r="W38" s="84"/>
      <c r="X38" s="84"/>
      <c r="Y38" s="84"/>
      <c r="Z38" s="84"/>
      <c r="AA38" s="84">
        <f t="shared" si="1"/>
        <v>0</v>
      </c>
      <c r="AC38" s="83">
        <f t="shared" si="40"/>
        <v>0</v>
      </c>
      <c r="AD38" s="83">
        <f t="shared" si="36"/>
        <v>0</v>
      </c>
      <c r="AE38" s="83">
        <f t="shared" si="37"/>
        <v>0</v>
      </c>
      <c r="AF38" s="83">
        <f t="shared" si="38"/>
        <v>0</v>
      </c>
      <c r="AG38" s="83">
        <f t="shared" si="39"/>
        <v>0</v>
      </c>
      <c r="AH38" s="84">
        <f t="shared" si="41"/>
        <v>0</v>
      </c>
    </row>
    <row r="39" spans="2:35" ht="15.95" customHeight="1" x14ac:dyDescent="0.25">
      <c r="B39" s="276" t="s">
        <v>419</v>
      </c>
      <c r="C39" s="277"/>
      <c r="D39" s="278"/>
      <c r="E39" s="274" t="s">
        <v>424</v>
      </c>
      <c r="F39" s="275"/>
      <c r="G39" s="275"/>
      <c r="H39" s="273" t="s">
        <v>417</v>
      </c>
      <c r="I39" s="273"/>
      <c r="J39" s="273"/>
      <c r="K39" s="273"/>
      <c r="L39" s="273"/>
      <c r="M39" s="151" t="s">
        <v>274</v>
      </c>
      <c r="O39" s="84"/>
      <c r="P39" s="84"/>
      <c r="Q39" s="84"/>
      <c r="R39" s="84"/>
      <c r="S39" s="84"/>
      <c r="T39" s="84">
        <f t="shared" si="0"/>
        <v>0</v>
      </c>
      <c r="V39" s="84"/>
      <c r="W39" s="84"/>
      <c r="X39" s="84"/>
      <c r="Y39" s="84"/>
      <c r="Z39" s="84"/>
      <c r="AA39" s="84">
        <f t="shared" si="1"/>
        <v>0</v>
      </c>
      <c r="AC39" s="83">
        <f t="shared" si="40"/>
        <v>0</v>
      </c>
      <c r="AD39" s="83">
        <f t="shared" si="36"/>
        <v>0</v>
      </c>
      <c r="AE39" s="83">
        <f t="shared" si="37"/>
        <v>0</v>
      </c>
      <c r="AF39" s="83">
        <f t="shared" si="38"/>
        <v>0</v>
      </c>
      <c r="AG39" s="83">
        <f t="shared" si="39"/>
        <v>0</v>
      </c>
      <c r="AH39" s="84">
        <f t="shared" si="41"/>
        <v>0</v>
      </c>
    </row>
    <row r="40" spans="2:35" ht="15.95" customHeight="1" x14ac:dyDescent="0.25">
      <c r="B40" s="276"/>
      <c r="C40" s="277"/>
      <c r="D40" s="278"/>
      <c r="E40" s="274" t="s">
        <v>424</v>
      </c>
      <c r="F40" s="275"/>
      <c r="G40" s="275"/>
      <c r="H40" s="273" t="s">
        <v>418</v>
      </c>
      <c r="I40" s="273"/>
      <c r="J40" s="273"/>
      <c r="K40" s="273"/>
      <c r="L40" s="273"/>
      <c r="M40" s="151" t="s">
        <v>274</v>
      </c>
      <c r="O40" s="84"/>
      <c r="P40" s="84"/>
      <c r="Q40" s="84"/>
      <c r="R40" s="84"/>
      <c r="S40" s="84"/>
      <c r="T40" s="84">
        <f t="shared" si="0"/>
        <v>0</v>
      </c>
      <c r="V40" s="84"/>
      <c r="W40" s="84"/>
      <c r="X40" s="84"/>
      <c r="Y40" s="84"/>
      <c r="Z40" s="84"/>
      <c r="AA40" s="84">
        <f t="shared" si="1"/>
        <v>0</v>
      </c>
      <c r="AC40" s="83">
        <f t="shared" si="40"/>
        <v>0</v>
      </c>
      <c r="AD40" s="83">
        <f t="shared" si="36"/>
        <v>0</v>
      </c>
      <c r="AE40" s="83">
        <f t="shared" si="37"/>
        <v>0</v>
      </c>
      <c r="AF40" s="83">
        <f t="shared" si="38"/>
        <v>0</v>
      </c>
      <c r="AG40" s="83">
        <f t="shared" si="39"/>
        <v>0</v>
      </c>
      <c r="AH40" s="84">
        <f t="shared" si="41"/>
        <v>0</v>
      </c>
    </row>
    <row r="41" spans="2:35" ht="15.95" customHeight="1" x14ac:dyDescent="0.25">
      <c r="B41" s="93"/>
      <c r="C41" s="85"/>
      <c r="D41" s="86"/>
      <c r="E41" s="274" t="s">
        <v>391</v>
      </c>
      <c r="F41" s="275"/>
      <c r="G41" s="275"/>
      <c r="H41" s="272" t="s">
        <v>351</v>
      </c>
      <c r="I41" s="272"/>
      <c r="J41" s="272"/>
      <c r="K41" s="272"/>
      <c r="L41" s="272"/>
      <c r="M41" s="151" t="s">
        <v>275</v>
      </c>
      <c r="O41" s="84"/>
      <c r="P41" s="84"/>
      <c r="Q41" s="84"/>
      <c r="R41" s="84"/>
      <c r="S41" s="84"/>
      <c r="T41" s="84">
        <f t="shared" si="0"/>
        <v>0</v>
      </c>
      <c r="V41" s="84"/>
      <c r="W41" s="84"/>
      <c r="X41" s="84"/>
      <c r="Y41" s="84"/>
      <c r="Z41" s="84"/>
      <c r="AA41" s="84">
        <f t="shared" si="1"/>
        <v>0</v>
      </c>
      <c r="AC41" s="83">
        <f t="shared" si="40"/>
        <v>0</v>
      </c>
      <c r="AD41" s="83">
        <f t="shared" si="36"/>
        <v>0</v>
      </c>
      <c r="AE41" s="83">
        <f t="shared" si="37"/>
        <v>0</v>
      </c>
      <c r="AF41" s="83">
        <f t="shared" si="38"/>
        <v>0</v>
      </c>
      <c r="AG41" s="83">
        <f t="shared" si="39"/>
        <v>0</v>
      </c>
      <c r="AH41" s="84">
        <f t="shared" si="41"/>
        <v>0</v>
      </c>
    </row>
    <row r="42" spans="2:35" ht="15.95" customHeight="1" x14ac:dyDescent="0.25">
      <c r="B42" s="93"/>
      <c r="C42" s="85"/>
      <c r="D42" s="86"/>
      <c r="E42" s="274" t="s">
        <v>391</v>
      </c>
      <c r="F42" s="275"/>
      <c r="G42" s="275"/>
      <c r="H42" s="272" t="s">
        <v>352</v>
      </c>
      <c r="I42" s="272"/>
      <c r="J42" s="272"/>
      <c r="K42" s="272"/>
      <c r="L42" s="272"/>
      <c r="M42" s="152" t="s">
        <v>378</v>
      </c>
      <c r="O42" s="84"/>
      <c r="P42" s="84"/>
      <c r="Q42" s="84"/>
      <c r="R42" s="84"/>
      <c r="S42" s="84"/>
      <c r="T42" s="84">
        <f t="shared" si="0"/>
        <v>0</v>
      </c>
      <c r="V42" s="84"/>
      <c r="W42" s="84"/>
      <c r="X42" s="84"/>
      <c r="Y42" s="84"/>
      <c r="Z42" s="84"/>
      <c r="AA42" s="84">
        <f t="shared" si="1"/>
        <v>0</v>
      </c>
      <c r="AC42" s="83">
        <f t="shared" si="40"/>
        <v>0</v>
      </c>
      <c r="AD42" s="83">
        <f t="shared" si="36"/>
        <v>0</v>
      </c>
      <c r="AE42" s="83">
        <f t="shared" si="37"/>
        <v>0</v>
      </c>
      <c r="AF42" s="83">
        <f t="shared" si="38"/>
        <v>0</v>
      </c>
      <c r="AG42" s="83">
        <f t="shared" si="39"/>
        <v>0</v>
      </c>
      <c r="AH42" s="84">
        <f t="shared" si="41"/>
        <v>0</v>
      </c>
    </row>
    <row r="43" spans="2:35" ht="15.95" customHeight="1" x14ac:dyDescent="0.25">
      <c r="B43" s="93"/>
      <c r="C43" s="85"/>
      <c r="D43" s="86"/>
      <c r="E43" s="274" t="s">
        <v>391</v>
      </c>
      <c r="F43" s="275"/>
      <c r="G43" s="275"/>
      <c r="H43" s="272" t="s">
        <v>350</v>
      </c>
      <c r="I43" s="272"/>
      <c r="J43" s="272"/>
      <c r="K43" s="272"/>
      <c r="L43" s="272"/>
      <c r="M43" s="152" t="s">
        <v>379</v>
      </c>
      <c r="O43" s="84"/>
      <c r="P43" s="84"/>
      <c r="Q43" s="84"/>
      <c r="R43" s="84"/>
      <c r="S43" s="84"/>
      <c r="T43" s="84">
        <f t="shared" si="0"/>
        <v>0</v>
      </c>
      <c r="V43" s="84"/>
      <c r="W43" s="84"/>
      <c r="X43" s="84"/>
      <c r="Y43" s="84"/>
      <c r="Z43" s="84"/>
      <c r="AA43" s="84">
        <f t="shared" si="1"/>
        <v>0</v>
      </c>
      <c r="AC43" s="83">
        <f t="shared" si="40"/>
        <v>0</v>
      </c>
      <c r="AD43" s="83">
        <f t="shared" si="36"/>
        <v>0</v>
      </c>
      <c r="AE43" s="83">
        <f t="shared" si="37"/>
        <v>0</v>
      </c>
      <c r="AF43" s="83">
        <f t="shared" si="38"/>
        <v>0</v>
      </c>
      <c r="AG43" s="83">
        <f t="shared" si="39"/>
        <v>0</v>
      </c>
      <c r="AH43" s="84">
        <f t="shared" si="41"/>
        <v>0</v>
      </c>
    </row>
    <row r="44" spans="2:35" ht="15.95" customHeight="1" x14ac:dyDescent="0.25">
      <c r="B44" s="93"/>
      <c r="C44" s="85"/>
      <c r="D44" s="86"/>
      <c r="E44" s="274" t="s">
        <v>306</v>
      </c>
      <c r="F44" s="275"/>
      <c r="G44" s="275"/>
      <c r="H44" s="272" t="s">
        <v>306</v>
      </c>
      <c r="I44" s="272"/>
      <c r="J44" s="272"/>
      <c r="K44" s="272"/>
      <c r="L44" s="272"/>
      <c r="M44" s="151" t="s">
        <v>276</v>
      </c>
      <c r="O44" s="84"/>
      <c r="P44" s="84"/>
      <c r="Q44" s="84"/>
      <c r="R44" s="84"/>
      <c r="S44" s="84"/>
      <c r="T44" s="84">
        <f t="shared" si="0"/>
        <v>0</v>
      </c>
      <c r="V44" s="84"/>
      <c r="W44" s="84"/>
      <c r="X44" s="84"/>
      <c r="Y44" s="84"/>
      <c r="Z44" s="84"/>
      <c r="AA44" s="84">
        <f t="shared" si="1"/>
        <v>0</v>
      </c>
      <c r="AC44" s="83">
        <f t="shared" si="40"/>
        <v>0</v>
      </c>
      <c r="AD44" s="83">
        <f t="shared" si="36"/>
        <v>0</v>
      </c>
      <c r="AE44" s="83">
        <f t="shared" si="37"/>
        <v>0</v>
      </c>
      <c r="AF44" s="83">
        <f t="shared" si="38"/>
        <v>0</v>
      </c>
      <c r="AG44" s="83">
        <f t="shared" si="39"/>
        <v>0</v>
      </c>
      <c r="AH44" s="84">
        <f t="shared" si="41"/>
        <v>0</v>
      </c>
    </row>
    <row r="45" spans="2:35" ht="15.95" customHeight="1" x14ac:dyDescent="0.25">
      <c r="B45" s="93"/>
      <c r="C45" s="94"/>
      <c r="D45" s="95"/>
      <c r="E45" s="274" t="s">
        <v>392</v>
      </c>
      <c r="F45" s="275"/>
      <c r="G45" s="275"/>
      <c r="H45" s="272" t="s">
        <v>387</v>
      </c>
      <c r="I45" s="272"/>
      <c r="J45" s="272"/>
      <c r="K45" s="272"/>
      <c r="L45" s="272"/>
      <c r="M45" s="151" t="s">
        <v>277</v>
      </c>
      <c r="O45" s="84"/>
      <c r="P45" s="84"/>
      <c r="Q45" s="84"/>
      <c r="R45" s="84"/>
      <c r="S45" s="84"/>
      <c r="T45" s="84">
        <f t="shared" si="0"/>
        <v>0</v>
      </c>
      <c r="V45" s="84"/>
      <c r="W45" s="84"/>
      <c r="X45" s="84"/>
      <c r="Y45" s="84"/>
      <c r="Z45" s="84"/>
      <c r="AA45" s="84">
        <f t="shared" si="1"/>
        <v>0</v>
      </c>
      <c r="AC45" s="83">
        <f t="shared" si="40"/>
        <v>0</v>
      </c>
      <c r="AD45" s="83">
        <f t="shared" si="36"/>
        <v>0</v>
      </c>
      <c r="AE45" s="83">
        <f t="shared" si="37"/>
        <v>0</v>
      </c>
      <c r="AF45" s="83">
        <f t="shared" si="38"/>
        <v>0</v>
      </c>
      <c r="AG45" s="83">
        <f t="shared" si="39"/>
        <v>0</v>
      </c>
      <c r="AH45" s="84">
        <f t="shared" si="41"/>
        <v>0</v>
      </c>
    </row>
    <row r="46" spans="2:35" ht="20.25" customHeight="1" x14ac:dyDescent="0.25">
      <c r="B46" s="96"/>
      <c r="C46" s="85"/>
      <c r="D46" s="86"/>
      <c r="E46" s="274" t="s">
        <v>393</v>
      </c>
      <c r="F46" s="275"/>
      <c r="G46" s="275"/>
      <c r="H46" s="340" t="s">
        <v>3097</v>
      </c>
      <c r="I46" s="340"/>
      <c r="J46" s="340"/>
      <c r="K46" s="340"/>
      <c r="L46" s="340"/>
      <c r="M46" s="151" t="s">
        <v>278</v>
      </c>
      <c r="O46" s="84"/>
      <c r="P46" s="84"/>
      <c r="Q46" s="84"/>
      <c r="R46" s="84"/>
      <c r="S46" s="84"/>
      <c r="T46" s="84">
        <f t="shared" si="0"/>
        <v>0</v>
      </c>
      <c r="V46" s="84"/>
      <c r="W46" s="84"/>
      <c r="X46" s="84"/>
      <c r="Y46" s="84"/>
      <c r="Z46" s="84"/>
      <c r="AA46" s="84">
        <f t="shared" si="1"/>
        <v>0</v>
      </c>
      <c r="AC46" s="83">
        <f t="shared" si="40"/>
        <v>0</v>
      </c>
      <c r="AD46" s="83">
        <f t="shared" si="36"/>
        <v>0</v>
      </c>
      <c r="AE46" s="83">
        <f t="shared" si="37"/>
        <v>0</v>
      </c>
      <c r="AF46" s="83">
        <f t="shared" si="38"/>
        <v>0</v>
      </c>
      <c r="AG46" s="83">
        <f t="shared" si="39"/>
        <v>0</v>
      </c>
      <c r="AH46" s="84">
        <f t="shared" si="41"/>
        <v>0</v>
      </c>
    </row>
    <row r="47" spans="2:35" ht="15.95" customHeight="1" x14ac:dyDescent="0.25">
      <c r="B47" s="96"/>
      <c r="C47" s="94"/>
      <c r="D47" s="95"/>
      <c r="E47" s="274" t="s">
        <v>391</v>
      </c>
      <c r="F47" s="275"/>
      <c r="G47" s="275"/>
      <c r="H47" s="272" t="s">
        <v>3098</v>
      </c>
      <c r="I47" s="272"/>
      <c r="J47" s="272"/>
      <c r="K47" s="272"/>
      <c r="L47" s="272"/>
      <c r="M47" s="151" t="s">
        <v>3096</v>
      </c>
      <c r="O47" s="84"/>
      <c r="P47" s="84"/>
      <c r="Q47" s="84"/>
      <c r="R47" s="84"/>
      <c r="S47" s="84"/>
      <c r="T47" s="84">
        <f t="shared" si="0"/>
        <v>0</v>
      </c>
      <c r="V47" s="84"/>
      <c r="W47" s="84"/>
      <c r="X47" s="84"/>
      <c r="Y47" s="84"/>
      <c r="Z47" s="84"/>
      <c r="AA47" s="84">
        <f t="shared" si="1"/>
        <v>0</v>
      </c>
      <c r="AC47" s="83">
        <f t="shared" si="40"/>
        <v>0</v>
      </c>
      <c r="AD47" s="83">
        <f t="shared" si="36"/>
        <v>0</v>
      </c>
      <c r="AE47" s="83">
        <f t="shared" si="37"/>
        <v>0</v>
      </c>
      <c r="AF47" s="83">
        <f t="shared" si="38"/>
        <v>0</v>
      </c>
      <c r="AG47" s="83">
        <f t="shared" si="39"/>
        <v>0</v>
      </c>
      <c r="AH47" s="84">
        <f t="shared" si="41"/>
        <v>0</v>
      </c>
      <c r="AI47" s="75"/>
    </row>
    <row r="48" spans="2:35" ht="15.95" customHeight="1" x14ac:dyDescent="0.25">
      <c r="B48" s="96"/>
      <c r="C48" s="89"/>
      <c r="D48" s="97"/>
      <c r="E48" s="274" t="s">
        <v>394</v>
      </c>
      <c r="F48" s="275"/>
      <c r="G48" s="275"/>
      <c r="H48" s="272" t="s">
        <v>346</v>
      </c>
      <c r="I48" s="272"/>
      <c r="J48" s="272"/>
      <c r="K48" s="272"/>
      <c r="L48" s="272"/>
      <c r="M48" s="151" t="s">
        <v>279</v>
      </c>
      <c r="O48" s="84"/>
      <c r="P48" s="84"/>
      <c r="Q48" s="84"/>
      <c r="R48" s="84"/>
      <c r="S48" s="84"/>
      <c r="T48" s="84">
        <f t="shared" si="0"/>
        <v>0</v>
      </c>
      <c r="V48" s="84"/>
      <c r="W48" s="84"/>
      <c r="X48" s="84"/>
      <c r="Y48" s="84"/>
      <c r="Z48" s="84"/>
      <c r="AA48" s="84">
        <f t="shared" si="1"/>
        <v>0</v>
      </c>
      <c r="AC48" s="83">
        <f t="shared" si="40"/>
        <v>0</v>
      </c>
      <c r="AD48" s="83">
        <f t="shared" si="36"/>
        <v>0</v>
      </c>
      <c r="AE48" s="83">
        <f t="shared" si="37"/>
        <v>0</v>
      </c>
      <c r="AF48" s="83">
        <f t="shared" si="38"/>
        <v>0</v>
      </c>
      <c r="AG48" s="83">
        <f t="shared" si="39"/>
        <v>0</v>
      </c>
      <c r="AH48" s="84">
        <f t="shared" si="41"/>
        <v>0</v>
      </c>
    </row>
    <row r="49" spans="2:35" ht="15.95" customHeight="1" x14ac:dyDescent="0.25">
      <c r="B49" s="87"/>
      <c r="C49" s="94"/>
      <c r="D49" s="95"/>
      <c r="E49" s="274" t="s">
        <v>395</v>
      </c>
      <c r="F49" s="275"/>
      <c r="G49" s="275"/>
      <c r="H49" s="272" t="s">
        <v>344</v>
      </c>
      <c r="I49" s="272"/>
      <c r="J49" s="272"/>
      <c r="K49" s="272"/>
      <c r="L49" s="272"/>
      <c r="M49" s="151" t="s">
        <v>280</v>
      </c>
      <c r="O49" s="84"/>
      <c r="P49" s="84"/>
      <c r="Q49" s="84"/>
      <c r="R49" s="84"/>
      <c r="S49" s="84"/>
      <c r="T49" s="84">
        <f t="shared" si="0"/>
        <v>0</v>
      </c>
      <c r="V49" s="84"/>
      <c r="W49" s="84"/>
      <c r="X49" s="84"/>
      <c r="Y49" s="84"/>
      <c r="Z49" s="84"/>
      <c r="AA49" s="84">
        <f t="shared" si="1"/>
        <v>0</v>
      </c>
      <c r="AC49" s="83">
        <f t="shared" si="40"/>
        <v>0</v>
      </c>
      <c r="AD49" s="83">
        <f t="shared" si="36"/>
        <v>0</v>
      </c>
      <c r="AE49" s="83">
        <f t="shared" si="37"/>
        <v>0</v>
      </c>
      <c r="AF49" s="83">
        <f t="shared" si="38"/>
        <v>0</v>
      </c>
      <c r="AG49" s="83">
        <f t="shared" si="39"/>
        <v>0</v>
      </c>
      <c r="AH49" s="84">
        <f t="shared" si="41"/>
        <v>0</v>
      </c>
    </row>
    <row r="50" spans="2:35" ht="15.95" customHeight="1" x14ac:dyDescent="0.25">
      <c r="B50" s="96"/>
      <c r="C50" s="89"/>
      <c r="D50" s="86"/>
      <c r="E50" s="274" t="s">
        <v>5</v>
      </c>
      <c r="F50" s="275"/>
      <c r="G50" s="275"/>
      <c r="H50" s="272" t="s">
        <v>347</v>
      </c>
      <c r="I50" s="272"/>
      <c r="J50" s="272"/>
      <c r="K50" s="272"/>
      <c r="L50" s="272"/>
      <c r="M50" s="151" t="s">
        <v>281</v>
      </c>
      <c r="O50" s="84"/>
      <c r="P50" s="84"/>
      <c r="Q50" s="84"/>
      <c r="R50" s="84"/>
      <c r="S50" s="84"/>
      <c r="T50" s="84">
        <f t="shared" si="0"/>
        <v>0</v>
      </c>
      <c r="V50" s="84"/>
      <c r="W50" s="84"/>
      <c r="X50" s="84"/>
      <c r="Y50" s="84"/>
      <c r="Z50" s="84"/>
      <c r="AA50" s="84">
        <f t="shared" si="1"/>
        <v>0</v>
      </c>
      <c r="AC50" s="83">
        <f t="shared" si="40"/>
        <v>0</v>
      </c>
      <c r="AD50" s="83">
        <f t="shared" si="36"/>
        <v>0</v>
      </c>
      <c r="AE50" s="83">
        <f t="shared" si="37"/>
        <v>0</v>
      </c>
      <c r="AF50" s="83">
        <f t="shared" si="38"/>
        <v>0</v>
      </c>
      <c r="AG50" s="83">
        <f t="shared" si="39"/>
        <v>0</v>
      </c>
      <c r="AH50" s="84">
        <f t="shared" si="41"/>
        <v>0</v>
      </c>
    </row>
    <row r="51" spans="2:35" ht="15.95" customHeight="1" x14ac:dyDescent="0.25">
      <c r="B51" s="96"/>
      <c r="C51" s="89"/>
      <c r="D51" s="86"/>
      <c r="E51" s="274" t="s">
        <v>5</v>
      </c>
      <c r="F51" s="275"/>
      <c r="G51" s="275"/>
      <c r="H51" s="272" t="s">
        <v>348</v>
      </c>
      <c r="I51" s="272"/>
      <c r="J51" s="272"/>
      <c r="K51" s="272"/>
      <c r="L51" s="272"/>
      <c r="M51" s="151"/>
      <c r="O51" s="84"/>
      <c r="P51" s="84"/>
      <c r="Q51" s="84"/>
      <c r="R51" s="84"/>
      <c r="S51" s="84"/>
      <c r="T51" s="84">
        <f t="shared" si="0"/>
        <v>0</v>
      </c>
      <c r="V51" s="84"/>
      <c r="W51" s="84"/>
      <c r="X51" s="84"/>
      <c r="Y51" s="84"/>
      <c r="Z51" s="84"/>
      <c r="AA51" s="84">
        <f t="shared" si="1"/>
        <v>0</v>
      </c>
      <c r="AC51" s="83">
        <f t="shared" si="40"/>
        <v>0</v>
      </c>
      <c r="AD51" s="83">
        <f t="shared" si="36"/>
        <v>0</v>
      </c>
      <c r="AE51" s="83">
        <f t="shared" si="37"/>
        <v>0</v>
      </c>
      <c r="AF51" s="83">
        <f t="shared" si="38"/>
        <v>0</v>
      </c>
      <c r="AG51" s="83">
        <f t="shared" si="39"/>
        <v>0</v>
      </c>
      <c r="AH51" s="84">
        <f t="shared" si="41"/>
        <v>0</v>
      </c>
    </row>
    <row r="52" spans="2:35" ht="15.95" customHeight="1" x14ac:dyDescent="0.25">
      <c r="B52" s="96"/>
      <c r="C52" s="85"/>
      <c r="D52" s="86"/>
      <c r="E52" s="274" t="s">
        <v>5</v>
      </c>
      <c r="F52" s="275"/>
      <c r="G52" s="275"/>
      <c r="H52" s="272" t="s">
        <v>377</v>
      </c>
      <c r="I52" s="272"/>
      <c r="J52" s="272"/>
      <c r="K52" s="272"/>
      <c r="L52" s="272"/>
      <c r="M52" s="151" t="s">
        <v>282</v>
      </c>
      <c r="O52" s="84"/>
      <c r="P52" s="84"/>
      <c r="Q52" s="84"/>
      <c r="R52" s="84"/>
      <c r="S52" s="84"/>
      <c r="T52" s="84">
        <f t="shared" si="0"/>
        <v>0</v>
      </c>
      <c r="V52" s="84"/>
      <c r="W52" s="84"/>
      <c r="X52" s="84"/>
      <c r="Y52" s="84"/>
      <c r="Z52" s="84"/>
      <c r="AA52" s="84">
        <f t="shared" si="1"/>
        <v>0</v>
      </c>
      <c r="AC52" s="83">
        <f t="shared" si="40"/>
        <v>0</v>
      </c>
      <c r="AD52" s="83">
        <f t="shared" si="36"/>
        <v>0</v>
      </c>
      <c r="AE52" s="83">
        <f t="shared" si="37"/>
        <v>0</v>
      </c>
      <c r="AF52" s="83">
        <f t="shared" si="38"/>
        <v>0</v>
      </c>
      <c r="AG52" s="83">
        <f t="shared" si="39"/>
        <v>0</v>
      </c>
      <c r="AH52" s="84">
        <f t="shared" si="41"/>
        <v>0</v>
      </c>
    </row>
    <row r="53" spans="2:35" ht="15.95" customHeight="1" x14ac:dyDescent="0.25">
      <c r="B53" s="87"/>
      <c r="C53" s="94"/>
      <c r="D53" s="95"/>
      <c r="E53" s="274" t="s">
        <v>5</v>
      </c>
      <c r="F53" s="275"/>
      <c r="G53" s="275"/>
      <c r="H53" s="363" t="s">
        <v>420</v>
      </c>
      <c r="I53" s="364"/>
      <c r="J53" s="364"/>
      <c r="K53" s="364"/>
      <c r="L53" s="365"/>
      <c r="M53" s="153"/>
      <c r="O53" s="84"/>
      <c r="P53" s="84"/>
      <c r="Q53" s="84"/>
      <c r="R53" s="84"/>
      <c r="S53" s="84"/>
      <c r="T53" s="84">
        <f t="shared" si="0"/>
        <v>0</v>
      </c>
      <c r="V53" s="84"/>
      <c r="W53" s="84"/>
      <c r="X53" s="84"/>
      <c r="Y53" s="84"/>
      <c r="Z53" s="84"/>
      <c r="AA53" s="84">
        <f t="shared" si="1"/>
        <v>0</v>
      </c>
      <c r="AC53" s="83">
        <f t="shared" si="40"/>
        <v>0</v>
      </c>
      <c r="AD53" s="83">
        <f t="shared" si="36"/>
        <v>0</v>
      </c>
      <c r="AE53" s="83">
        <f t="shared" si="37"/>
        <v>0</v>
      </c>
      <c r="AF53" s="83">
        <f t="shared" si="38"/>
        <v>0</v>
      </c>
      <c r="AG53" s="83">
        <f t="shared" si="39"/>
        <v>0</v>
      </c>
      <c r="AH53" s="84">
        <f t="shared" si="41"/>
        <v>0</v>
      </c>
      <c r="AI53" s="75"/>
    </row>
    <row r="54" spans="2:35" ht="15.95" customHeight="1" x14ac:dyDescent="0.25">
      <c r="B54" s="96"/>
      <c r="C54" s="89"/>
      <c r="D54" s="86"/>
      <c r="E54" s="274" t="s">
        <v>5</v>
      </c>
      <c r="F54" s="275"/>
      <c r="G54" s="275"/>
      <c r="H54" s="272" t="s">
        <v>386</v>
      </c>
      <c r="I54" s="272"/>
      <c r="J54" s="272"/>
      <c r="K54" s="272"/>
      <c r="L54" s="272"/>
      <c r="M54" s="151" t="s">
        <v>366</v>
      </c>
      <c r="O54" s="84"/>
      <c r="P54" s="84"/>
      <c r="Q54" s="84"/>
      <c r="R54" s="84"/>
      <c r="S54" s="84"/>
      <c r="T54" s="84">
        <f t="shared" si="0"/>
        <v>0</v>
      </c>
      <c r="V54" s="84"/>
      <c r="W54" s="84"/>
      <c r="X54" s="84"/>
      <c r="Y54" s="84"/>
      <c r="Z54" s="84"/>
      <c r="AA54" s="84">
        <f t="shared" si="1"/>
        <v>0</v>
      </c>
      <c r="AC54" s="83">
        <f t="shared" si="40"/>
        <v>0</v>
      </c>
      <c r="AD54" s="83">
        <f t="shared" si="36"/>
        <v>0</v>
      </c>
      <c r="AE54" s="83">
        <f t="shared" si="37"/>
        <v>0</v>
      </c>
      <c r="AF54" s="83">
        <f t="shared" si="38"/>
        <v>0</v>
      </c>
      <c r="AG54" s="83">
        <f t="shared" si="39"/>
        <v>0</v>
      </c>
      <c r="AH54" s="84">
        <f t="shared" si="41"/>
        <v>0</v>
      </c>
    </row>
    <row r="55" spans="2:35" ht="15.95" customHeight="1" x14ac:dyDescent="0.25">
      <c r="B55" s="87"/>
      <c r="C55" s="94"/>
      <c r="D55" s="95"/>
      <c r="E55" s="274" t="s">
        <v>5</v>
      </c>
      <c r="F55" s="275"/>
      <c r="G55" s="275"/>
      <c r="H55" s="272" t="s">
        <v>349</v>
      </c>
      <c r="I55" s="272"/>
      <c r="J55" s="272"/>
      <c r="K55" s="272"/>
      <c r="L55" s="272"/>
      <c r="M55" s="151" t="s">
        <v>327</v>
      </c>
      <c r="O55" s="84"/>
      <c r="P55" s="84"/>
      <c r="Q55" s="84"/>
      <c r="R55" s="84"/>
      <c r="S55" s="84"/>
      <c r="T55" s="84">
        <f t="shared" si="0"/>
        <v>0</v>
      </c>
      <c r="V55" s="84"/>
      <c r="W55" s="84"/>
      <c r="X55" s="84"/>
      <c r="Y55" s="84"/>
      <c r="Z55" s="84"/>
      <c r="AA55" s="84">
        <f t="shared" si="1"/>
        <v>0</v>
      </c>
      <c r="AC55" s="83">
        <f t="shared" si="40"/>
        <v>0</v>
      </c>
      <c r="AD55" s="83">
        <f t="shared" si="36"/>
        <v>0</v>
      </c>
      <c r="AE55" s="83">
        <f t="shared" si="37"/>
        <v>0</v>
      </c>
      <c r="AF55" s="83">
        <f t="shared" si="38"/>
        <v>0</v>
      </c>
      <c r="AG55" s="83">
        <f t="shared" si="39"/>
        <v>0</v>
      </c>
      <c r="AH55" s="84">
        <f t="shared" si="41"/>
        <v>0</v>
      </c>
    </row>
    <row r="56" spans="2:35" ht="15.95" customHeight="1" x14ac:dyDescent="0.25">
      <c r="B56" s="87"/>
      <c r="C56" s="94"/>
      <c r="D56" s="95"/>
      <c r="E56" s="274" t="s">
        <v>5</v>
      </c>
      <c r="F56" s="275"/>
      <c r="G56" s="275"/>
      <c r="H56" s="272" t="s">
        <v>421</v>
      </c>
      <c r="I56" s="272"/>
      <c r="J56" s="272"/>
      <c r="K56" s="272"/>
      <c r="L56" s="272"/>
      <c r="M56" s="151"/>
      <c r="O56" s="84"/>
      <c r="P56" s="84"/>
      <c r="Q56" s="84"/>
      <c r="R56" s="84"/>
      <c r="S56" s="84"/>
      <c r="T56" s="84">
        <f t="shared" si="0"/>
        <v>0</v>
      </c>
      <c r="V56" s="84"/>
      <c r="W56" s="84"/>
      <c r="X56" s="84"/>
      <c r="Y56" s="84"/>
      <c r="Z56" s="84"/>
      <c r="AA56" s="84">
        <f t="shared" si="1"/>
        <v>0</v>
      </c>
      <c r="AC56" s="83">
        <f t="shared" si="40"/>
        <v>0</v>
      </c>
      <c r="AD56" s="83">
        <f t="shared" si="36"/>
        <v>0</v>
      </c>
      <c r="AE56" s="83">
        <f t="shared" si="37"/>
        <v>0</v>
      </c>
      <c r="AF56" s="83">
        <f t="shared" si="38"/>
        <v>0</v>
      </c>
      <c r="AG56" s="83">
        <f t="shared" si="39"/>
        <v>0</v>
      </c>
      <c r="AH56" s="84">
        <f t="shared" si="41"/>
        <v>0</v>
      </c>
    </row>
    <row r="57" spans="2:35" ht="15.95" customHeight="1" x14ac:dyDescent="0.25">
      <c r="B57" s="87"/>
      <c r="C57" s="94"/>
      <c r="D57" s="95"/>
      <c r="E57" s="274" t="s">
        <v>5</v>
      </c>
      <c r="F57" s="275"/>
      <c r="G57" s="275"/>
      <c r="H57" s="272" t="s">
        <v>325</v>
      </c>
      <c r="I57" s="272"/>
      <c r="J57" s="272"/>
      <c r="K57" s="272"/>
      <c r="L57" s="272"/>
      <c r="M57" s="151" t="s">
        <v>283</v>
      </c>
      <c r="O57" s="84"/>
      <c r="P57" s="84"/>
      <c r="Q57" s="84"/>
      <c r="R57" s="84"/>
      <c r="S57" s="84"/>
      <c r="T57" s="84">
        <f t="shared" si="0"/>
        <v>0</v>
      </c>
      <c r="V57" s="84"/>
      <c r="W57" s="84"/>
      <c r="X57" s="84"/>
      <c r="Y57" s="84"/>
      <c r="Z57" s="84"/>
      <c r="AA57" s="84">
        <f t="shared" si="1"/>
        <v>0</v>
      </c>
      <c r="AC57" s="83">
        <f t="shared" si="40"/>
        <v>0</v>
      </c>
      <c r="AD57" s="83">
        <f t="shared" si="36"/>
        <v>0</v>
      </c>
      <c r="AE57" s="83">
        <f t="shared" si="37"/>
        <v>0</v>
      </c>
      <c r="AF57" s="83">
        <f t="shared" si="38"/>
        <v>0</v>
      </c>
      <c r="AG57" s="83">
        <f t="shared" si="39"/>
        <v>0</v>
      </c>
      <c r="AH57" s="84">
        <f t="shared" si="41"/>
        <v>0</v>
      </c>
    </row>
    <row r="58" spans="2:35" ht="15.95" customHeight="1" x14ac:dyDescent="0.25">
      <c r="B58" s="87"/>
      <c r="C58" s="89"/>
      <c r="D58" s="95"/>
      <c r="E58" s="274" t="s">
        <v>5</v>
      </c>
      <c r="F58" s="275"/>
      <c r="G58" s="275"/>
      <c r="H58" s="272" t="s">
        <v>385</v>
      </c>
      <c r="I58" s="272"/>
      <c r="J58" s="272"/>
      <c r="K58" s="272"/>
      <c r="L58" s="272"/>
      <c r="M58" s="151" t="s">
        <v>464</v>
      </c>
      <c r="O58" s="84"/>
      <c r="P58" s="84"/>
      <c r="Q58" s="84"/>
      <c r="R58" s="84"/>
      <c r="S58" s="84"/>
      <c r="T58" s="84">
        <f t="shared" si="0"/>
        <v>0</v>
      </c>
      <c r="V58" s="84"/>
      <c r="W58" s="84"/>
      <c r="X58" s="84"/>
      <c r="Y58" s="84"/>
      <c r="Z58" s="84"/>
      <c r="AA58" s="84">
        <f t="shared" si="1"/>
        <v>0</v>
      </c>
      <c r="AC58" s="83">
        <f t="shared" si="40"/>
        <v>0</v>
      </c>
      <c r="AD58" s="83">
        <f t="shared" si="36"/>
        <v>0</v>
      </c>
      <c r="AE58" s="83">
        <f t="shared" si="37"/>
        <v>0</v>
      </c>
      <c r="AF58" s="83">
        <f t="shared" si="38"/>
        <v>0</v>
      </c>
      <c r="AG58" s="83">
        <f t="shared" si="39"/>
        <v>0</v>
      </c>
      <c r="AH58" s="84">
        <f t="shared" si="41"/>
        <v>0</v>
      </c>
    </row>
    <row r="59" spans="2:35" ht="15.95" customHeight="1" x14ac:dyDescent="0.25">
      <c r="B59" s="87"/>
      <c r="C59" s="89"/>
      <c r="D59" s="97"/>
      <c r="E59" s="274" t="s">
        <v>5</v>
      </c>
      <c r="F59" s="275"/>
      <c r="G59" s="275"/>
      <c r="H59" s="272" t="s">
        <v>388</v>
      </c>
      <c r="I59" s="272"/>
      <c r="J59" s="272"/>
      <c r="K59" s="272"/>
      <c r="L59" s="272"/>
      <c r="M59" s="151" t="s">
        <v>281</v>
      </c>
      <c r="O59" s="84"/>
      <c r="P59" s="84"/>
      <c r="Q59" s="84"/>
      <c r="R59" s="84"/>
      <c r="S59" s="84"/>
      <c r="T59" s="84">
        <f t="shared" si="0"/>
        <v>0</v>
      </c>
      <c r="V59" s="84"/>
      <c r="W59" s="84"/>
      <c r="X59" s="84"/>
      <c r="Y59" s="84"/>
      <c r="Z59" s="84"/>
      <c r="AA59" s="84">
        <f t="shared" si="1"/>
        <v>0</v>
      </c>
      <c r="AC59" s="83">
        <f t="shared" si="40"/>
        <v>0</v>
      </c>
      <c r="AD59" s="83">
        <f t="shared" si="36"/>
        <v>0</v>
      </c>
      <c r="AE59" s="83">
        <f t="shared" si="37"/>
        <v>0</v>
      </c>
      <c r="AF59" s="83">
        <f t="shared" si="38"/>
        <v>0</v>
      </c>
      <c r="AG59" s="83">
        <f t="shared" si="39"/>
        <v>0</v>
      </c>
      <c r="AH59" s="84">
        <f t="shared" si="41"/>
        <v>0</v>
      </c>
    </row>
    <row r="60" spans="2:35" ht="15.95" customHeight="1" x14ac:dyDescent="0.25">
      <c r="B60" s="87"/>
      <c r="C60" s="89"/>
      <c r="D60" s="97"/>
      <c r="E60" s="274" t="s">
        <v>5</v>
      </c>
      <c r="F60" s="275"/>
      <c r="G60" s="275"/>
      <c r="H60" s="272" t="s">
        <v>354</v>
      </c>
      <c r="I60" s="272"/>
      <c r="J60" s="272"/>
      <c r="K60" s="272"/>
      <c r="L60" s="272"/>
      <c r="M60" s="154"/>
      <c r="O60" s="84"/>
      <c r="P60" s="84"/>
      <c r="Q60" s="84"/>
      <c r="R60" s="84"/>
      <c r="S60" s="84"/>
      <c r="T60" s="84">
        <f t="shared" ref="T60" si="42">SUM(O60:S60)</f>
        <v>0</v>
      </c>
      <c r="V60" s="84"/>
      <c r="W60" s="84"/>
      <c r="X60" s="84"/>
      <c r="Y60" s="84"/>
      <c r="Z60" s="84"/>
      <c r="AA60" s="84">
        <f t="shared" ref="AA60" si="43">SUM(V60:Z60)</f>
        <v>0</v>
      </c>
      <c r="AC60" s="83">
        <f t="shared" si="40"/>
        <v>0</v>
      </c>
      <c r="AD60" s="83">
        <f t="shared" si="36"/>
        <v>0</v>
      </c>
      <c r="AE60" s="83">
        <f t="shared" si="37"/>
        <v>0</v>
      </c>
      <c r="AF60" s="83">
        <f t="shared" si="38"/>
        <v>0</v>
      </c>
      <c r="AG60" s="83">
        <f t="shared" si="39"/>
        <v>0</v>
      </c>
      <c r="AH60" s="84">
        <f t="shared" ref="AH60" si="44">SUM(AC60:AG60)</f>
        <v>0</v>
      </c>
    </row>
    <row r="61" spans="2:35" ht="15.95" customHeight="1" x14ac:dyDescent="0.25">
      <c r="B61" s="87"/>
      <c r="C61" s="89"/>
      <c r="D61" s="97"/>
      <c r="E61" s="274" t="s">
        <v>5</v>
      </c>
      <c r="F61" s="275"/>
      <c r="G61" s="275"/>
      <c r="H61" s="272" t="s">
        <v>446</v>
      </c>
      <c r="I61" s="272"/>
      <c r="J61" s="272"/>
      <c r="K61" s="272"/>
      <c r="L61" s="272"/>
      <c r="M61" s="151" t="s">
        <v>378</v>
      </c>
      <c r="O61" s="84"/>
      <c r="P61" s="84"/>
      <c r="Q61" s="84"/>
      <c r="R61" s="84"/>
      <c r="S61" s="84"/>
      <c r="T61" s="84">
        <f t="shared" ref="T61" si="45">SUM(O61:S61)</f>
        <v>0</v>
      </c>
      <c r="V61" s="84"/>
      <c r="W61" s="84"/>
      <c r="X61" s="84"/>
      <c r="Y61" s="84"/>
      <c r="Z61" s="84"/>
      <c r="AA61" s="84">
        <f t="shared" ref="AA61" si="46">SUM(V61:Z61)</f>
        <v>0</v>
      </c>
      <c r="AC61" s="83">
        <f t="shared" ref="AC61" si="47">O61+V61</f>
        <v>0</v>
      </c>
      <c r="AD61" s="83">
        <f t="shared" ref="AD61" si="48">P61+W61</f>
        <v>0</v>
      </c>
      <c r="AE61" s="83">
        <f t="shared" ref="AE61" si="49">Q61+X61</f>
        <v>0</v>
      </c>
      <c r="AF61" s="83">
        <f t="shared" ref="AF61" si="50">R61+Y61</f>
        <v>0</v>
      </c>
      <c r="AG61" s="83">
        <f t="shared" ref="AG61" si="51">S61+Z61</f>
        <v>0</v>
      </c>
      <c r="AH61" s="84">
        <f t="shared" ref="AH61" si="52">SUM(AC61:AG61)</f>
        <v>0</v>
      </c>
    </row>
    <row r="62" spans="2:35" ht="15.95" customHeight="1" x14ac:dyDescent="0.25">
      <c r="B62" s="87"/>
      <c r="C62" s="89"/>
      <c r="D62" s="97"/>
      <c r="E62" s="274" t="s">
        <v>5</v>
      </c>
      <c r="F62" s="275"/>
      <c r="G62" s="275"/>
      <c r="H62" s="272" t="s">
        <v>3211</v>
      </c>
      <c r="I62" s="272"/>
      <c r="J62" s="272"/>
      <c r="K62" s="272"/>
      <c r="L62" s="272"/>
      <c r="M62" s="151" t="s">
        <v>3212</v>
      </c>
      <c r="O62" s="84"/>
      <c r="P62" s="84"/>
      <c r="Q62" s="84"/>
      <c r="R62" s="84"/>
      <c r="S62" s="84"/>
      <c r="T62" s="84">
        <f t="shared" si="0"/>
        <v>0</v>
      </c>
      <c r="V62" s="84"/>
      <c r="W62" s="84"/>
      <c r="X62" s="84"/>
      <c r="Y62" s="84"/>
      <c r="Z62" s="84"/>
      <c r="AA62" s="84">
        <f t="shared" si="1"/>
        <v>0</v>
      </c>
      <c r="AC62" s="83">
        <f t="shared" si="40"/>
        <v>0</v>
      </c>
      <c r="AD62" s="83">
        <f t="shared" si="36"/>
        <v>0</v>
      </c>
      <c r="AE62" s="83">
        <f t="shared" si="37"/>
        <v>0</v>
      </c>
      <c r="AF62" s="83">
        <f t="shared" si="38"/>
        <v>0</v>
      </c>
      <c r="AG62" s="83">
        <f t="shared" si="39"/>
        <v>0</v>
      </c>
      <c r="AH62" s="84">
        <f t="shared" si="41"/>
        <v>0</v>
      </c>
    </row>
    <row r="63" spans="2:35" ht="15.95" customHeight="1" x14ac:dyDescent="0.25">
      <c r="B63" s="87"/>
      <c r="C63" s="89"/>
      <c r="D63" s="97"/>
      <c r="E63" s="359" t="s">
        <v>439</v>
      </c>
      <c r="F63" s="360"/>
      <c r="G63" s="360"/>
      <c r="H63" s="98" t="str">
        <f>J86</f>
        <v>Subcontract 1</v>
      </c>
      <c r="I63" s="99"/>
      <c r="J63" s="99"/>
      <c r="K63" s="99"/>
      <c r="L63" s="100"/>
      <c r="M63" s="101"/>
      <c r="O63" s="102">
        <f>O88</f>
        <v>0</v>
      </c>
      <c r="P63" s="102">
        <f t="shared" ref="P63:S63" si="53">P88</f>
        <v>0</v>
      </c>
      <c r="Q63" s="102">
        <f t="shared" si="53"/>
        <v>0</v>
      </c>
      <c r="R63" s="102">
        <f t="shared" si="53"/>
        <v>0</v>
      </c>
      <c r="S63" s="102">
        <f t="shared" si="53"/>
        <v>0</v>
      </c>
      <c r="T63" s="102">
        <f t="shared" si="0"/>
        <v>0</v>
      </c>
      <c r="V63" s="102">
        <f>V88</f>
        <v>0</v>
      </c>
      <c r="W63" s="102">
        <f t="shared" ref="W63:Z63" si="54">W88</f>
        <v>0</v>
      </c>
      <c r="X63" s="102">
        <f t="shared" si="54"/>
        <v>0</v>
      </c>
      <c r="Y63" s="102">
        <f t="shared" si="54"/>
        <v>0</v>
      </c>
      <c r="Z63" s="102">
        <f t="shared" si="54"/>
        <v>0</v>
      </c>
      <c r="AA63" s="102">
        <f t="shared" si="1"/>
        <v>0</v>
      </c>
      <c r="AC63" s="102">
        <f t="shared" si="40"/>
        <v>0</v>
      </c>
      <c r="AD63" s="102">
        <f t="shared" si="36"/>
        <v>0</v>
      </c>
      <c r="AE63" s="102">
        <f t="shared" si="37"/>
        <v>0</v>
      </c>
      <c r="AF63" s="102">
        <f t="shared" si="38"/>
        <v>0</v>
      </c>
      <c r="AG63" s="102">
        <f t="shared" si="39"/>
        <v>0</v>
      </c>
      <c r="AH63" s="102">
        <f t="shared" si="6"/>
        <v>0</v>
      </c>
    </row>
    <row r="64" spans="2:35" ht="15.95" customHeight="1" x14ac:dyDescent="0.25">
      <c r="B64" s="103"/>
      <c r="C64" s="89"/>
      <c r="D64" s="97"/>
      <c r="E64" s="359"/>
      <c r="F64" s="360"/>
      <c r="G64" s="360"/>
      <c r="H64" s="98" t="str">
        <f>J89</f>
        <v>Subcontract 2</v>
      </c>
      <c r="I64" s="99"/>
      <c r="J64" s="99"/>
      <c r="K64" s="99"/>
      <c r="L64" s="100"/>
      <c r="M64" s="101"/>
      <c r="O64" s="102">
        <f>O91</f>
        <v>0</v>
      </c>
      <c r="P64" s="102">
        <f t="shared" ref="P64:S64" si="55">P91</f>
        <v>0</v>
      </c>
      <c r="Q64" s="102">
        <f t="shared" si="55"/>
        <v>0</v>
      </c>
      <c r="R64" s="102">
        <f t="shared" si="55"/>
        <v>0</v>
      </c>
      <c r="S64" s="102">
        <f t="shared" si="55"/>
        <v>0</v>
      </c>
      <c r="T64" s="102">
        <f t="shared" si="0"/>
        <v>0</v>
      </c>
      <c r="V64" s="102">
        <f>V91</f>
        <v>0</v>
      </c>
      <c r="W64" s="102">
        <f t="shared" ref="W64:Z64" si="56">W91</f>
        <v>0</v>
      </c>
      <c r="X64" s="102">
        <f t="shared" si="56"/>
        <v>0</v>
      </c>
      <c r="Y64" s="102">
        <f t="shared" si="56"/>
        <v>0</v>
      </c>
      <c r="Z64" s="102">
        <f t="shared" si="56"/>
        <v>0</v>
      </c>
      <c r="AA64" s="102">
        <f t="shared" si="1"/>
        <v>0</v>
      </c>
      <c r="AC64" s="102">
        <f t="shared" si="40"/>
        <v>0</v>
      </c>
      <c r="AD64" s="102">
        <f t="shared" si="36"/>
        <v>0</v>
      </c>
      <c r="AE64" s="102">
        <f t="shared" si="37"/>
        <v>0</v>
      </c>
      <c r="AF64" s="102">
        <f t="shared" si="38"/>
        <v>0</v>
      </c>
      <c r="AG64" s="102">
        <f t="shared" si="39"/>
        <v>0</v>
      </c>
      <c r="AH64" s="102">
        <f t="shared" ref="AH64:AH66" si="57">SUM(AC64:AG64)</f>
        <v>0</v>
      </c>
    </row>
    <row r="65" spans="2:34" ht="15.95" customHeight="1" x14ac:dyDescent="0.25">
      <c r="B65" s="103"/>
      <c r="C65" s="89"/>
      <c r="D65" s="97"/>
      <c r="E65" s="359"/>
      <c r="F65" s="360"/>
      <c r="G65" s="360"/>
      <c r="H65" s="98" t="str">
        <f>J92</f>
        <v>Subcontract 3</v>
      </c>
      <c r="I65" s="99"/>
      <c r="J65" s="99"/>
      <c r="K65" s="99"/>
      <c r="L65" s="100"/>
      <c r="M65" s="101"/>
      <c r="O65" s="102">
        <f>O94</f>
        <v>0</v>
      </c>
      <c r="P65" s="102">
        <f t="shared" ref="P65:S65" si="58">P94</f>
        <v>0</v>
      </c>
      <c r="Q65" s="102">
        <f t="shared" si="58"/>
        <v>0</v>
      </c>
      <c r="R65" s="102">
        <f t="shared" si="58"/>
        <v>0</v>
      </c>
      <c r="S65" s="102">
        <f t="shared" si="58"/>
        <v>0</v>
      </c>
      <c r="T65" s="102">
        <f t="shared" si="0"/>
        <v>0</v>
      </c>
      <c r="V65" s="102">
        <f>V94</f>
        <v>0</v>
      </c>
      <c r="W65" s="102">
        <f t="shared" ref="W65:Z65" si="59">W94</f>
        <v>0</v>
      </c>
      <c r="X65" s="102">
        <f t="shared" si="59"/>
        <v>0</v>
      </c>
      <c r="Y65" s="102">
        <f t="shared" si="59"/>
        <v>0</v>
      </c>
      <c r="Z65" s="102">
        <f t="shared" si="59"/>
        <v>0</v>
      </c>
      <c r="AA65" s="102"/>
      <c r="AC65" s="102">
        <f t="shared" si="40"/>
        <v>0</v>
      </c>
      <c r="AD65" s="102">
        <f t="shared" si="36"/>
        <v>0</v>
      </c>
      <c r="AE65" s="102">
        <f t="shared" si="37"/>
        <v>0</v>
      </c>
      <c r="AF65" s="102">
        <f t="shared" si="38"/>
        <v>0</v>
      </c>
      <c r="AG65" s="102">
        <f t="shared" si="39"/>
        <v>0</v>
      </c>
      <c r="AH65" s="102">
        <f t="shared" si="57"/>
        <v>0</v>
      </c>
    </row>
    <row r="66" spans="2:34" ht="15.95" customHeight="1" x14ac:dyDescent="0.25">
      <c r="B66" s="103"/>
      <c r="C66" s="89"/>
      <c r="D66" s="97"/>
      <c r="E66" s="359"/>
      <c r="F66" s="360"/>
      <c r="G66" s="360"/>
      <c r="H66" s="98" t="str">
        <f>J95</f>
        <v>Subcontract 4</v>
      </c>
      <c r="I66" s="99"/>
      <c r="J66" s="99"/>
      <c r="K66" s="99"/>
      <c r="L66" s="100"/>
      <c r="M66" s="101"/>
      <c r="O66" s="102">
        <f>O97</f>
        <v>0</v>
      </c>
      <c r="P66" s="102">
        <f t="shared" ref="P66:S66" si="60">P97</f>
        <v>0</v>
      </c>
      <c r="Q66" s="102">
        <f t="shared" si="60"/>
        <v>0</v>
      </c>
      <c r="R66" s="102">
        <f t="shared" si="60"/>
        <v>0</v>
      </c>
      <c r="S66" s="102">
        <f t="shared" si="60"/>
        <v>0</v>
      </c>
      <c r="T66" s="102">
        <f t="shared" si="0"/>
        <v>0</v>
      </c>
      <c r="V66" s="102">
        <f>V97</f>
        <v>0</v>
      </c>
      <c r="W66" s="102">
        <f t="shared" ref="W66:Z66" si="61">W97</f>
        <v>0</v>
      </c>
      <c r="X66" s="102">
        <f t="shared" si="61"/>
        <v>0</v>
      </c>
      <c r="Y66" s="102">
        <f t="shared" si="61"/>
        <v>0</v>
      </c>
      <c r="Z66" s="102">
        <f t="shared" si="61"/>
        <v>0</v>
      </c>
      <c r="AA66" s="102">
        <f t="shared" si="1"/>
        <v>0</v>
      </c>
      <c r="AC66" s="102">
        <f t="shared" si="40"/>
        <v>0</v>
      </c>
      <c r="AD66" s="102">
        <f t="shared" si="36"/>
        <v>0</v>
      </c>
      <c r="AE66" s="102">
        <f t="shared" si="37"/>
        <v>0</v>
      </c>
      <c r="AF66" s="102">
        <f t="shared" si="38"/>
        <v>0</v>
      </c>
      <c r="AG66" s="102">
        <f t="shared" si="39"/>
        <v>0</v>
      </c>
      <c r="AH66" s="102">
        <f t="shared" si="57"/>
        <v>0</v>
      </c>
    </row>
    <row r="67" spans="2:34" ht="15.95" customHeight="1" x14ac:dyDescent="0.25">
      <c r="B67" s="302" t="s">
        <v>336</v>
      </c>
      <c r="C67" s="302"/>
      <c r="D67" s="302"/>
      <c r="E67" s="302"/>
      <c r="F67" s="302"/>
      <c r="G67" s="302"/>
      <c r="H67" s="273"/>
      <c r="I67" s="273"/>
      <c r="J67" s="273"/>
      <c r="K67" s="273"/>
      <c r="L67" s="273"/>
      <c r="M67" s="273"/>
      <c r="O67" s="84">
        <f>SUM(O34:O66)</f>
        <v>0</v>
      </c>
      <c r="P67" s="84">
        <f>SUM(P34:P66)</f>
        <v>0</v>
      </c>
      <c r="Q67" s="84">
        <f>SUM(Q34:Q66)</f>
        <v>0</v>
      </c>
      <c r="R67" s="84">
        <f>SUM(R34:R66)</f>
        <v>0</v>
      </c>
      <c r="S67" s="84">
        <f>SUM(S34:S66)</f>
        <v>0</v>
      </c>
      <c r="T67" s="84">
        <f t="shared" si="0"/>
        <v>0</v>
      </c>
      <c r="V67" s="84">
        <f>SUM(V34:V66)</f>
        <v>0</v>
      </c>
      <c r="W67" s="84">
        <f>SUM(W34:W66)</f>
        <v>0</v>
      </c>
      <c r="X67" s="84">
        <f>SUM(X34:X66)</f>
        <v>0</v>
      </c>
      <c r="Y67" s="84">
        <f>SUM(Y34:Y66)</f>
        <v>0</v>
      </c>
      <c r="Z67" s="84">
        <f>SUM(Z34:Z66)</f>
        <v>0</v>
      </c>
      <c r="AA67" s="84">
        <f t="shared" si="1"/>
        <v>0</v>
      </c>
      <c r="AC67" s="83">
        <f t="shared" si="40"/>
        <v>0</v>
      </c>
      <c r="AD67" s="83">
        <f t="shared" si="36"/>
        <v>0</v>
      </c>
      <c r="AE67" s="83">
        <f t="shared" si="37"/>
        <v>0</v>
      </c>
      <c r="AF67" s="83">
        <f t="shared" si="38"/>
        <v>0</v>
      </c>
      <c r="AG67" s="83">
        <f t="shared" si="39"/>
        <v>0</v>
      </c>
      <c r="AH67" s="84">
        <f t="shared" si="6"/>
        <v>0</v>
      </c>
    </row>
    <row r="68" spans="2:34" ht="15.95" customHeight="1" x14ac:dyDescent="0.25">
      <c r="B68" s="358" t="s">
        <v>337</v>
      </c>
      <c r="C68" s="358"/>
      <c r="D68" s="358"/>
      <c r="E68" s="358"/>
      <c r="F68" s="358"/>
      <c r="G68" s="358"/>
      <c r="H68" s="358"/>
      <c r="I68" s="358"/>
      <c r="J68" s="358"/>
      <c r="K68" s="358"/>
      <c r="L68" s="358"/>
      <c r="M68" s="358"/>
      <c r="O68" s="80">
        <f>O67+O31</f>
        <v>100000</v>
      </c>
      <c r="P68" s="80">
        <f>P67+P31</f>
        <v>0</v>
      </c>
      <c r="Q68" s="80">
        <f>Q67+Q31</f>
        <v>0</v>
      </c>
      <c r="R68" s="80">
        <f>R67+R31</f>
        <v>0</v>
      </c>
      <c r="S68" s="80">
        <f>S67+S31</f>
        <v>0</v>
      </c>
      <c r="T68" s="80">
        <f t="shared" si="0"/>
        <v>100000</v>
      </c>
      <c r="V68" s="81">
        <f>V67+V31</f>
        <v>0</v>
      </c>
      <c r="W68" s="81">
        <f>W67+W31</f>
        <v>0</v>
      </c>
      <c r="X68" s="81">
        <f>X67+X31</f>
        <v>0</v>
      </c>
      <c r="Y68" s="81">
        <f>Y67+Y31</f>
        <v>0</v>
      </c>
      <c r="Z68" s="81">
        <f>Z67+Z31</f>
        <v>0</v>
      </c>
      <c r="AA68" s="81">
        <f t="shared" si="1"/>
        <v>0</v>
      </c>
      <c r="AC68" s="80">
        <f t="shared" si="40"/>
        <v>100000</v>
      </c>
      <c r="AD68" s="80">
        <f t="shared" si="36"/>
        <v>0</v>
      </c>
      <c r="AE68" s="80">
        <f t="shared" si="37"/>
        <v>0</v>
      </c>
      <c r="AF68" s="80">
        <f t="shared" si="38"/>
        <v>0</v>
      </c>
      <c r="AG68" s="80">
        <f t="shared" si="39"/>
        <v>0</v>
      </c>
      <c r="AH68" s="80">
        <f t="shared" si="6"/>
        <v>100000</v>
      </c>
    </row>
    <row r="69" spans="2:34" ht="15.95" customHeight="1" x14ac:dyDescent="0.25">
      <c r="B69" s="352" t="s">
        <v>398</v>
      </c>
      <c r="C69" s="353"/>
      <c r="D69" s="353"/>
      <c r="E69" s="353"/>
      <c r="F69" s="353"/>
      <c r="G69" s="354"/>
      <c r="H69" s="297" t="s">
        <v>344</v>
      </c>
      <c r="I69" s="297"/>
      <c r="J69" s="297"/>
      <c r="K69" s="297"/>
      <c r="L69" s="297"/>
      <c r="M69" s="132" t="s">
        <v>280</v>
      </c>
      <c r="O69" s="104">
        <f>-O49</f>
        <v>0</v>
      </c>
      <c r="P69" s="104">
        <f>-P49</f>
        <v>0</v>
      </c>
      <c r="Q69" s="104">
        <f>-Q49</f>
        <v>0</v>
      </c>
      <c r="R69" s="104">
        <f>-R49</f>
        <v>0</v>
      </c>
      <c r="S69" s="104">
        <f>-S49</f>
        <v>0</v>
      </c>
      <c r="T69" s="102">
        <f t="shared" si="0"/>
        <v>0</v>
      </c>
      <c r="V69" s="104">
        <f>-V49</f>
        <v>0</v>
      </c>
      <c r="W69" s="104">
        <f>-W49</f>
        <v>0</v>
      </c>
      <c r="X69" s="104">
        <f>-X49</f>
        <v>0</v>
      </c>
      <c r="Y69" s="104">
        <f>-Y49</f>
        <v>0</v>
      </c>
      <c r="Z69" s="104">
        <f>-Z49</f>
        <v>0</v>
      </c>
      <c r="AA69" s="102">
        <f t="shared" si="1"/>
        <v>0</v>
      </c>
      <c r="AC69" s="104">
        <f t="shared" si="40"/>
        <v>0</v>
      </c>
      <c r="AD69" s="104">
        <f t="shared" si="36"/>
        <v>0</v>
      </c>
      <c r="AE69" s="104">
        <f t="shared" si="37"/>
        <v>0</v>
      </c>
      <c r="AF69" s="104">
        <f t="shared" si="38"/>
        <v>0</v>
      </c>
      <c r="AG69" s="104">
        <f t="shared" si="39"/>
        <v>0</v>
      </c>
      <c r="AH69" s="102">
        <f t="shared" si="6"/>
        <v>0</v>
      </c>
    </row>
    <row r="70" spans="2:34" ht="15.95" customHeight="1" x14ac:dyDescent="0.25">
      <c r="B70" s="355"/>
      <c r="C70" s="356"/>
      <c r="D70" s="356"/>
      <c r="E70" s="356"/>
      <c r="F70" s="356"/>
      <c r="G70" s="357"/>
      <c r="H70" s="297" t="s">
        <v>427</v>
      </c>
      <c r="I70" s="297"/>
      <c r="J70" s="297"/>
      <c r="K70" s="297"/>
      <c r="L70" s="297"/>
      <c r="M70" s="132" t="s">
        <v>271</v>
      </c>
      <c r="O70" s="104">
        <f>-O34</f>
        <v>0</v>
      </c>
      <c r="P70" s="104">
        <f>-P34</f>
        <v>0</v>
      </c>
      <c r="Q70" s="104">
        <f>-Q34</f>
        <v>0</v>
      </c>
      <c r="R70" s="104">
        <f>-R34</f>
        <v>0</v>
      </c>
      <c r="S70" s="104">
        <f>-S34</f>
        <v>0</v>
      </c>
      <c r="T70" s="102">
        <f t="shared" si="0"/>
        <v>0</v>
      </c>
      <c r="V70" s="104">
        <f>-V34</f>
        <v>0</v>
      </c>
      <c r="W70" s="104">
        <f>-W34</f>
        <v>0</v>
      </c>
      <c r="X70" s="104">
        <f>-X34</f>
        <v>0</v>
      </c>
      <c r="Y70" s="104">
        <f>-Y34</f>
        <v>0</v>
      </c>
      <c r="Z70" s="104">
        <f>-Z34</f>
        <v>0</v>
      </c>
      <c r="AA70" s="102">
        <f t="shared" si="1"/>
        <v>0</v>
      </c>
      <c r="AC70" s="104">
        <f t="shared" si="40"/>
        <v>0</v>
      </c>
      <c r="AD70" s="104">
        <f t="shared" si="36"/>
        <v>0</v>
      </c>
      <c r="AE70" s="104">
        <f t="shared" si="37"/>
        <v>0</v>
      </c>
      <c r="AF70" s="104">
        <f t="shared" si="38"/>
        <v>0</v>
      </c>
      <c r="AG70" s="104">
        <f t="shared" si="39"/>
        <v>0</v>
      </c>
      <c r="AH70" s="102">
        <f t="shared" ref="AH70:AH75" si="62">SUM(AC70:AG70)</f>
        <v>0</v>
      </c>
    </row>
    <row r="71" spans="2:34" ht="15.95" customHeight="1" x14ac:dyDescent="0.25">
      <c r="B71" s="355"/>
      <c r="C71" s="356"/>
      <c r="D71" s="356"/>
      <c r="E71" s="356"/>
      <c r="F71" s="356"/>
      <c r="G71" s="357"/>
      <c r="H71" s="297" t="s">
        <v>346</v>
      </c>
      <c r="I71" s="297"/>
      <c r="J71" s="297"/>
      <c r="K71" s="297"/>
      <c r="L71" s="297"/>
      <c r="M71" s="132" t="s">
        <v>279</v>
      </c>
      <c r="O71" s="104">
        <f>-O48</f>
        <v>0</v>
      </c>
      <c r="P71" s="104">
        <f>-P48</f>
        <v>0</v>
      </c>
      <c r="Q71" s="104">
        <f>-Q48</f>
        <v>0</v>
      </c>
      <c r="R71" s="104">
        <f>-R48</f>
        <v>0</v>
      </c>
      <c r="S71" s="104">
        <f>-S48</f>
        <v>0</v>
      </c>
      <c r="T71" s="102">
        <f t="shared" si="0"/>
        <v>0</v>
      </c>
      <c r="V71" s="104">
        <f>-V48</f>
        <v>0</v>
      </c>
      <c r="W71" s="104">
        <f>-W48</f>
        <v>0</v>
      </c>
      <c r="X71" s="104">
        <f>-X48</f>
        <v>0</v>
      </c>
      <c r="Y71" s="104">
        <f>-Y48</f>
        <v>0</v>
      </c>
      <c r="Z71" s="104">
        <f>-Z48</f>
        <v>0</v>
      </c>
      <c r="AA71" s="102">
        <f t="shared" si="1"/>
        <v>0</v>
      </c>
      <c r="AC71" s="104">
        <f t="shared" si="40"/>
        <v>0</v>
      </c>
      <c r="AD71" s="104">
        <f t="shared" si="36"/>
        <v>0</v>
      </c>
      <c r="AE71" s="104">
        <f t="shared" si="37"/>
        <v>0</v>
      </c>
      <c r="AF71" s="104">
        <f t="shared" si="38"/>
        <v>0</v>
      </c>
      <c r="AG71" s="104">
        <f t="shared" si="39"/>
        <v>0</v>
      </c>
      <c r="AH71" s="102">
        <f t="shared" si="62"/>
        <v>0</v>
      </c>
    </row>
    <row r="72" spans="2:34" ht="15.95" customHeight="1" x14ac:dyDescent="0.25">
      <c r="B72" s="355"/>
      <c r="C72" s="356"/>
      <c r="D72" s="356"/>
      <c r="E72" s="356"/>
      <c r="F72" s="356"/>
      <c r="G72" s="357"/>
      <c r="H72" s="297" t="s">
        <v>385</v>
      </c>
      <c r="I72" s="297"/>
      <c r="J72" s="297"/>
      <c r="K72" s="297"/>
      <c r="L72" s="297"/>
      <c r="M72" s="132" t="s">
        <v>326</v>
      </c>
      <c r="O72" s="104">
        <f>-O58</f>
        <v>0</v>
      </c>
      <c r="P72" s="104">
        <f>-P58</f>
        <v>0</v>
      </c>
      <c r="Q72" s="104">
        <f>-Q58</f>
        <v>0</v>
      </c>
      <c r="R72" s="104">
        <f>-R58</f>
        <v>0</v>
      </c>
      <c r="S72" s="104">
        <f>-S58</f>
        <v>0</v>
      </c>
      <c r="T72" s="102">
        <f t="shared" si="0"/>
        <v>0</v>
      </c>
      <c r="V72" s="104">
        <f>-V58</f>
        <v>0</v>
      </c>
      <c r="W72" s="104">
        <f>-W58</f>
        <v>0</v>
      </c>
      <c r="X72" s="104">
        <f>-X58</f>
        <v>0</v>
      </c>
      <c r="Y72" s="104">
        <f>-Y58</f>
        <v>0</v>
      </c>
      <c r="Z72" s="104">
        <f>-Z58</f>
        <v>0</v>
      </c>
      <c r="AA72" s="102">
        <f t="shared" si="1"/>
        <v>0</v>
      </c>
      <c r="AC72" s="104">
        <f t="shared" si="40"/>
        <v>0</v>
      </c>
      <c r="AD72" s="104">
        <f t="shared" si="36"/>
        <v>0</v>
      </c>
      <c r="AE72" s="104">
        <f t="shared" si="37"/>
        <v>0</v>
      </c>
      <c r="AF72" s="104">
        <f t="shared" si="38"/>
        <v>0</v>
      </c>
      <c r="AG72" s="104">
        <f t="shared" si="39"/>
        <v>0</v>
      </c>
      <c r="AH72" s="102">
        <f t="shared" si="62"/>
        <v>0</v>
      </c>
    </row>
    <row r="73" spans="2:34" ht="15.95" customHeight="1" x14ac:dyDescent="0.25">
      <c r="B73" s="355"/>
      <c r="C73" s="356"/>
      <c r="D73" s="356"/>
      <c r="E73" s="356"/>
      <c r="F73" s="356"/>
      <c r="G73" s="357"/>
      <c r="H73" s="297" t="s">
        <v>426</v>
      </c>
      <c r="I73" s="297"/>
      <c r="J73" s="297"/>
      <c r="K73" s="297"/>
      <c r="L73" s="297"/>
      <c r="M73" s="132"/>
      <c r="O73" s="104">
        <f>-O51</f>
        <v>0</v>
      </c>
      <c r="P73" s="104">
        <f>-P51</f>
        <v>0</v>
      </c>
      <c r="Q73" s="104">
        <f>-Q51</f>
        <v>0</v>
      </c>
      <c r="R73" s="104">
        <f>-R51</f>
        <v>0</v>
      </c>
      <c r="S73" s="104">
        <f>-S51</f>
        <v>0</v>
      </c>
      <c r="T73" s="102">
        <f t="shared" si="0"/>
        <v>0</v>
      </c>
      <c r="V73" s="104">
        <f>-V51</f>
        <v>0</v>
      </c>
      <c r="W73" s="104">
        <f>-W51</f>
        <v>0</v>
      </c>
      <c r="X73" s="104">
        <f>-X51</f>
        <v>0</v>
      </c>
      <c r="Y73" s="104">
        <f>-Y51</f>
        <v>0</v>
      </c>
      <c r="Z73" s="104">
        <f>-Z51</f>
        <v>0</v>
      </c>
      <c r="AA73" s="102">
        <f t="shared" si="1"/>
        <v>0</v>
      </c>
      <c r="AC73" s="104">
        <f t="shared" si="40"/>
        <v>0</v>
      </c>
      <c r="AD73" s="104">
        <f t="shared" si="36"/>
        <v>0</v>
      </c>
      <c r="AE73" s="104">
        <f t="shared" si="37"/>
        <v>0</v>
      </c>
      <c r="AF73" s="104">
        <f t="shared" si="38"/>
        <v>0</v>
      </c>
      <c r="AG73" s="104">
        <f t="shared" si="39"/>
        <v>0</v>
      </c>
      <c r="AH73" s="102">
        <f t="shared" si="62"/>
        <v>0</v>
      </c>
    </row>
    <row r="74" spans="2:34" ht="15.95" customHeight="1" x14ac:dyDescent="0.25">
      <c r="B74" s="355"/>
      <c r="C74" s="356"/>
      <c r="D74" s="356"/>
      <c r="E74" s="356"/>
      <c r="F74" s="356"/>
      <c r="G74" s="357"/>
      <c r="H74" s="297" t="s">
        <v>425</v>
      </c>
      <c r="I74" s="297"/>
      <c r="J74" s="297"/>
      <c r="K74" s="297"/>
      <c r="L74" s="297"/>
      <c r="M74" s="132" t="s">
        <v>274</v>
      </c>
      <c r="O74" s="104">
        <f>-SUM(O37:O40)</f>
        <v>0</v>
      </c>
      <c r="P74" s="104">
        <f>-SUM(P37:P40)</f>
        <v>0</v>
      </c>
      <c r="Q74" s="104">
        <f>-SUM(Q37:Q40)</f>
        <v>0</v>
      </c>
      <c r="R74" s="104">
        <f>-SUM(R37:R40)</f>
        <v>0</v>
      </c>
      <c r="S74" s="104">
        <f>-SUM(S37:S40)</f>
        <v>0</v>
      </c>
      <c r="T74" s="102">
        <f t="shared" si="0"/>
        <v>0</v>
      </c>
      <c r="V74" s="104">
        <f>-SUM(V37:V40)</f>
        <v>0</v>
      </c>
      <c r="W74" s="104">
        <f>-SUM(W37:W40)</f>
        <v>0</v>
      </c>
      <c r="X74" s="104">
        <f>-SUM(X37:X40)</f>
        <v>0</v>
      </c>
      <c r="Y74" s="104">
        <f>-SUM(Y37:Y40)</f>
        <v>0</v>
      </c>
      <c r="Z74" s="104">
        <f>-SUM(Z37:Z40)</f>
        <v>0</v>
      </c>
      <c r="AA74" s="102">
        <f t="shared" si="1"/>
        <v>0</v>
      </c>
      <c r="AC74" s="104">
        <f t="shared" si="40"/>
        <v>0</v>
      </c>
      <c r="AD74" s="104">
        <f t="shared" si="36"/>
        <v>0</v>
      </c>
      <c r="AE74" s="104">
        <f t="shared" si="37"/>
        <v>0</v>
      </c>
      <c r="AF74" s="104">
        <f t="shared" si="38"/>
        <v>0</v>
      </c>
      <c r="AG74" s="104">
        <f t="shared" si="39"/>
        <v>0</v>
      </c>
      <c r="AH74" s="102">
        <f t="shared" si="62"/>
        <v>0</v>
      </c>
    </row>
    <row r="75" spans="2:34" ht="15.95" customHeight="1" x14ac:dyDescent="0.25">
      <c r="B75" s="355"/>
      <c r="C75" s="356"/>
      <c r="D75" s="356"/>
      <c r="E75" s="356"/>
      <c r="F75" s="356"/>
      <c r="G75" s="357"/>
      <c r="H75" s="297" t="s">
        <v>349</v>
      </c>
      <c r="I75" s="297"/>
      <c r="J75" s="297"/>
      <c r="K75" s="297"/>
      <c r="L75" s="297"/>
      <c r="M75" s="132" t="s">
        <v>332</v>
      </c>
      <c r="O75" s="104">
        <f>-O55</f>
        <v>0</v>
      </c>
      <c r="P75" s="104">
        <f>-P55</f>
        <v>0</v>
      </c>
      <c r="Q75" s="104">
        <f>-Q55</f>
        <v>0</v>
      </c>
      <c r="R75" s="104">
        <f>-R55</f>
        <v>0</v>
      </c>
      <c r="S75" s="104">
        <f>-S55</f>
        <v>0</v>
      </c>
      <c r="T75" s="102">
        <f t="shared" si="0"/>
        <v>0</v>
      </c>
      <c r="V75" s="104">
        <f>-V55</f>
        <v>0</v>
      </c>
      <c r="W75" s="104">
        <f>-W55</f>
        <v>0</v>
      </c>
      <c r="X75" s="104">
        <f>-X55</f>
        <v>0</v>
      </c>
      <c r="Y75" s="104">
        <f>-Y55</f>
        <v>0</v>
      </c>
      <c r="Z75" s="104">
        <f>-Z55</f>
        <v>0</v>
      </c>
      <c r="AA75" s="102">
        <f t="shared" si="1"/>
        <v>0</v>
      </c>
      <c r="AC75" s="104">
        <f t="shared" si="40"/>
        <v>0</v>
      </c>
      <c r="AD75" s="104">
        <f t="shared" si="36"/>
        <v>0</v>
      </c>
      <c r="AE75" s="104">
        <f t="shared" si="37"/>
        <v>0</v>
      </c>
      <c r="AF75" s="104">
        <f t="shared" si="38"/>
        <v>0</v>
      </c>
      <c r="AG75" s="104">
        <f t="shared" si="39"/>
        <v>0</v>
      </c>
      <c r="AH75" s="102">
        <f t="shared" si="62"/>
        <v>0</v>
      </c>
    </row>
    <row r="76" spans="2:34" ht="15.95" customHeight="1" x14ac:dyDescent="0.25">
      <c r="B76" s="355"/>
      <c r="C76" s="356"/>
      <c r="D76" s="356"/>
      <c r="E76" s="356"/>
      <c r="F76" s="356"/>
      <c r="G76" s="357"/>
      <c r="H76" s="297" t="s">
        <v>353</v>
      </c>
      <c r="I76" s="297"/>
      <c r="J76" s="297"/>
      <c r="K76" s="297"/>
      <c r="L76" s="297"/>
      <c r="M76" s="78"/>
      <c r="O76" s="104"/>
      <c r="P76" s="104"/>
      <c r="Q76" s="104"/>
      <c r="R76" s="104"/>
      <c r="S76" s="104"/>
      <c r="T76" s="102">
        <f t="shared" si="0"/>
        <v>0</v>
      </c>
      <c r="V76" s="104"/>
      <c r="W76" s="104"/>
      <c r="X76" s="104"/>
      <c r="Y76" s="104"/>
      <c r="Z76" s="104"/>
      <c r="AA76" s="102">
        <f t="shared" si="1"/>
        <v>0</v>
      </c>
      <c r="AC76" s="104">
        <f t="shared" si="40"/>
        <v>0</v>
      </c>
      <c r="AD76" s="104">
        <f t="shared" si="36"/>
        <v>0</v>
      </c>
      <c r="AE76" s="104">
        <f t="shared" si="37"/>
        <v>0</v>
      </c>
      <c r="AF76" s="104">
        <f t="shared" si="38"/>
        <v>0</v>
      </c>
      <c r="AG76" s="104">
        <f t="shared" si="39"/>
        <v>0</v>
      </c>
      <c r="AH76" s="102">
        <f t="shared" si="6"/>
        <v>0</v>
      </c>
    </row>
    <row r="77" spans="2:34" ht="15.95" customHeight="1" x14ac:dyDescent="0.25">
      <c r="B77" s="355"/>
      <c r="C77" s="356"/>
      <c r="D77" s="356"/>
      <c r="E77" s="356"/>
      <c r="F77" s="356"/>
      <c r="G77" s="357"/>
      <c r="H77" s="297" t="str">
        <f>H63</f>
        <v>Subcontract 1</v>
      </c>
      <c r="I77" s="297"/>
      <c r="J77" s="297"/>
      <c r="K77" s="297"/>
      <c r="L77" s="297"/>
      <c r="M77" s="78"/>
      <c r="O77" s="104">
        <f>IF(O63&gt;=25000,25000-O63,0)</f>
        <v>0</v>
      </c>
      <c r="P77" s="104">
        <f>IF((O63+P63)&lt;=25000,0,IF(O63&gt;=25000,-P63,IF(O63&lt;=25000,(25000-O63)-P63)))</f>
        <v>0</v>
      </c>
      <c r="Q77" s="104">
        <f>IF((O63+P63+Q63)&lt;=25000,0,IF(O63+P63&gt;=25000,-Q63,IF(O63+P63&lt;=25000,(25000-O63-P63)-Q63)))</f>
        <v>0</v>
      </c>
      <c r="R77" s="104">
        <f>IF((O63+P63+Q63+R63)&lt;=25000,0,IF(O63+P63+Q63&gt;=25000,-R63,IF(O63+P63+Q63&lt;=25000,(25000-O63-P63-Q63)-R63)))</f>
        <v>0</v>
      </c>
      <c r="S77" s="104">
        <f>IF((O63+P63+Q63+R63+S63)&lt;=25000,0,IF(O63+P63+Q63+R63&gt;=25000,-S63,IF(O63+P63+Q63+R63&lt;=25000,(25000-O63-P63-Q63-R63)-S63)))</f>
        <v>0</v>
      </c>
      <c r="T77" s="102">
        <f t="shared" si="0"/>
        <v>0</v>
      </c>
      <c r="V77" s="104">
        <f>-V63</f>
        <v>0</v>
      </c>
      <c r="W77" s="104">
        <f t="shared" ref="W77:Z77" si="63">-W63</f>
        <v>0</v>
      </c>
      <c r="X77" s="104">
        <f t="shared" si="63"/>
        <v>0</v>
      </c>
      <c r="Y77" s="104">
        <f t="shared" si="63"/>
        <v>0</v>
      </c>
      <c r="Z77" s="104">
        <f t="shared" si="63"/>
        <v>0</v>
      </c>
      <c r="AA77" s="102">
        <f t="shared" si="1"/>
        <v>0</v>
      </c>
      <c r="AC77" s="104">
        <f t="shared" si="40"/>
        <v>0</v>
      </c>
      <c r="AD77" s="104">
        <f t="shared" si="36"/>
        <v>0</v>
      </c>
      <c r="AE77" s="104">
        <f t="shared" si="37"/>
        <v>0</v>
      </c>
      <c r="AF77" s="104">
        <f t="shared" si="38"/>
        <v>0</v>
      </c>
      <c r="AG77" s="104">
        <f t="shared" si="39"/>
        <v>0</v>
      </c>
      <c r="AH77" s="102">
        <f t="shared" si="6"/>
        <v>0</v>
      </c>
    </row>
    <row r="78" spans="2:34" ht="15.95" customHeight="1" x14ac:dyDescent="0.25">
      <c r="B78" s="355"/>
      <c r="C78" s="356"/>
      <c r="D78" s="356"/>
      <c r="E78" s="356"/>
      <c r="F78" s="356"/>
      <c r="G78" s="357"/>
      <c r="H78" s="297" t="str">
        <f>H64</f>
        <v>Subcontract 2</v>
      </c>
      <c r="I78" s="297"/>
      <c r="J78" s="297"/>
      <c r="K78" s="297"/>
      <c r="L78" s="297"/>
      <c r="M78" s="78"/>
      <c r="O78" s="104">
        <f>IF(O64&gt;=25000,25000-O64,0)</f>
        <v>0</v>
      </c>
      <c r="P78" s="104">
        <f t="shared" ref="P78:P80" si="64">IF((O64+P64)&lt;=25000,0,IF(O64&gt;=25000,-P64,IF(O64&lt;=25000,(25000-O64)-P64)))</f>
        <v>0</v>
      </c>
      <c r="Q78" s="104">
        <f>IF((O64+P64+Q64)&lt;=25000,0,IF(O64+P64&gt;=25000,-Q64,IF(O64+P64&lt;=25000,(25000-O64-P64)-Q64)))</f>
        <v>0</v>
      </c>
      <c r="R78" s="104">
        <f t="shared" ref="R78:R80" si="65">IF((O64+P64+Q64+R64)&lt;=25000,0,IF(O64+P64+Q64&gt;=25000,-R64,IF(O64+P64+Q64&lt;=25000,(25000-O64-P64-Q64)-R64)))</f>
        <v>0</v>
      </c>
      <c r="S78" s="104">
        <f t="shared" ref="S78:S80" si="66">IF((O64+P64+Q64+R64+S64)&lt;=25000,0,IF(O64+P64+Q64+R64&gt;=25000,-S64,IF(O64+P64+Q64+R64&lt;=25000,(25000-O64-P64-Q64-R64)-S64)))</f>
        <v>0</v>
      </c>
      <c r="T78" s="102">
        <f t="shared" si="0"/>
        <v>0</v>
      </c>
      <c r="V78" s="104">
        <f t="shared" ref="V78:Z78" si="67">-V64</f>
        <v>0</v>
      </c>
      <c r="W78" s="104">
        <f t="shared" si="67"/>
        <v>0</v>
      </c>
      <c r="X78" s="104">
        <f t="shared" si="67"/>
        <v>0</v>
      </c>
      <c r="Y78" s="104">
        <f t="shared" si="67"/>
        <v>0</v>
      </c>
      <c r="Z78" s="104">
        <f t="shared" si="67"/>
        <v>0</v>
      </c>
      <c r="AA78" s="102">
        <f t="shared" si="1"/>
        <v>0</v>
      </c>
      <c r="AC78" s="104">
        <f t="shared" si="40"/>
        <v>0</v>
      </c>
      <c r="AD78" s="104">
        <f t="shared" si="36"/>
        <v>0</v>
      </c>
      <c r="AE78" s="104">
        <f t="shared" si="37"/>
        <v>0</v>
      </c>
      <c r="AF78" s="104">
        <f t="shared" si="38"/>
        <v>0</v>
      </c>
      <c r="AG78" s="104">
        <f t="shared" si="39"/>
        <v>0</v>
      </c>
      <c r="AH78" s="102">
        <f t="shared" si="6"/>
        <v>0</v>
      </c>
    </row>
    <row r="79" spans="2:34" ht="15.95" customHeight="1" x14ac:dyDescent="0.25">
      <c r="B79" s="355"/>
      <c r="C79" s="356"/>
      <c r="D79" s="356"/>
      <c r="E79" s="356"/>
      <c r="F79" s="356"/>
      <c r="G79" s="357"/>
      <c r="H79" s="297" t="str">
        <f>H65</f>
        <v>Subcontract 3</v>
      </c>
      <c r="I79" s="297"/>
      <c r="J79" s="297"/>
      <c r="K79" s="297"/>
      <c r="L79" s="297"/>
      <c r="M79" s="78"/>
      <c r="O79" s="104">
        <f>IF(O65&gt;=25000,25000-O65,0)</f>
        <v>0</v>
      </c>
      <c r="P79" s="104">
        <f t="shared" si="64"/>
        <v>0</v>
      </c>
      <c r="Q79" s="104">
        <f>IF((O65+P65+Q65)&lt;=25000,0,IF(O65+P65&gt;=25000,-Q65,IF(O65+P65&lt;=25000,(25000-O65-P65)-Q65)))</f>
        <v>0</v>
      </c>
      <c r="R79" s="104">
        <f t="shared" si="65"/>
        <v>0</v>
      </c>
      <c r="S79" s="104">
        <f t="shared" si="66"/>
        <v>0</v>
      </c>
      <c r="T79" s="102">
        <f t="shared" si="0"/>
        <v>0</v>
      </c>
      <c r="V79" s="104">
        <f t="shared" ref="V79:Z79" si="68">-V65</f>
        <v>0</v>
      </c>
      <c r="W79" s="104">
        <f t="shared" si="68"/>
        <v>0</v>
      </c>
      <c r="X79" s="104">
        <f t="shared" si="68"/>
        <v>0</v>
      </c>
      <c r="Y79" s="104">
        <f t="shared" si="68"/>
        <v>0</v>
      </c>
      <c r="Z79" s="104">
        <f t="shared" si="68"/>
        <v>0</v>
      </c>
      <c r="AA79" s="102">
        <f t="shared" ref="AA79:AA80" si="69">SUM(V79:Z79)</f>
        <v>0</v>
      </c>
      <c r="AC79" s="104">
        <f t="shared" si="40"/>
        <v>0</v>
      </c>
      <c r="AD79" s="104">
        <f t="shared" si="36"/>
        <v>0</v>
      </c>
      <c r="AE79" s="104">
        <f t="shared" si="37"/>
        <v>0</v>
      </c>
      <c r="AF79" s="104">
        <f t="shared" si="38"/>
        <v>0</v>
      </c>
      <c r="AG79" s="104">
        <f t="shared" si="39"/>
        <v>0</v>
      </c>
      <c r="AH79" s="102">
        <f t="shared" ref="AH79:AH80" si="70">SUM(AC79:AG79)</f>
        <v>0</v>
      </c>
    </row>
    <row r="80" spans="2:34" ht="15.95" customHeight="1" x14ac:dyDescent="0.25">
      <c r="B80" s="355"/>
      <c r="C80" s="356"/>
      <c r="D80" s="356"/>
      <c r="E80" s="356"/>
      <c r="F80" s="356"/>
      <c r="G80" s="357"/>
      <c r="H80" s="297" t="str">
        <f>H66</f>
        <v>Subcontract 4</v>
      </c>
      <c r="I80" s="297"/>
      <c r="J80" s="297"/>
      <c r="K80" s="297"/>
      <c r="L80" s="297"/>
      <c r="M80" s="78"/>
      <c r="O80" s="104">
        <f>IF(O66&gt;=25000,25000-O66,0)</f>
        <v>0</v>
      </c>
      <c r="P80" s="104">
        <f t="shared" si="64"/>
        <v>0</v>
      </c>
      <c r="Q80" s="104">
        <f>IF((O66+P66+Q66)&lt;=25000,0,IF(O66+P66&gt;=25000,-Q66,IF(O66+P66&lt;=25000,(25000-O66-P66)-Q66)))</f>
        <v>0</v>
      </c>
      <c r="R80" s="104">
        <f t="shared" si="65"/>
        <v>0</v>
      </c>
      <c r="S80" s="104">
        <f t="shared" si="66"/>
        <v>0</v>
      </c>
      <c r="T80" s="102">
        <f t="shared" si="0"/>
        <v>0</v>
      </c>
      <c r="V80" s="104">
        <f t="shared" ref="V80:Y80" si="71">-V66</f>
        <v>0</v>
      </c>
      <c r="W80" s="104">
        <f>-W66</f>
        <v>0</v>
      </c>
      <c r="X80" s="104">
        <f t="shared" si="71"/>
        <v>0</v>
      </c>
      <c r="Y80" s="104">
        <f t="shared" si="71"/>
        <v>0</v>
      </c>
      <c r="Z80" s="104">
        <f>-Z66</f>
        <v>0</v>
      </c>
      <c r="AA80" s="102">
        <f t="shared" si="69"/>
        <v>0</v>
      </c>
      <c r="AC80" s="104">
        <f t="shared" si="40"/>
        <v>0</v>
      </c>
      <c r="AD80" s="104">
        <f t="shared" si="36"/>
        <v>0</v>
      </c>
      <c r="AE80" s="104">
        <f t="shared" si="37"/>
        <v>0</v>
      </c>
      <c r="AF80" s="104">
        <f t="shared" si="38"/>
        <v>0</v>
      </c>
      <c r="AG80" s="104">
        <f t="shared" si="39"/>
        <v>0</v>
      </c>
      <c r="AH80" s="102">
        <f t="shared" si="70"/>
        <v>0</v>
      </c>
    </row>
    <row r="81" spans="1:34" ht="15.95" customHeight="1" x14ac:dyDescent="0.25">
      <c r="B81" s="303" t="s">
        <v>338</v>
      </c>
      <c r="C81" s="304"/>
      <c r="D81" s="304"/>
      <c r="E81" s="304"/>
      <c r="F81" s="304"/>
      <c r="G81" s="304"/>
      <c r="H81" s="304"/>
      <c r="I81" s="304"/>
      <c r="J81" s="304"/>
      <c r="K81" s="304"/>
      <c r="L81" s="304"/>
      <c r="M81" s="305"/>
      <c r="O81" s="104">
        <f>SUM(O69:O80)</f>
        <v>0</v>
      </c>
      <c r="P81" s="104">
        <f>SUM(P69:P80)</f>
        <v>0</v>
      </c>
      <c r="Q81" s="104">
        <f>SUM(Q69:Q80)</f>
        <v>0</v>
      </c>
      <c r="R81" s="104">
        <f>SUM(R69:R80)</f>
        <v>0</v>
      </c>
      <c r="S81" s="104">
        <f>SUM(S69:S80)</f>
        <v>0</v>
      </c>
      <c r="T81" s="102">
        <f t="shared" si="0"/>
        <v>0</v>
      </c>
      <c r="V81" s="104">
        <f>SUM(V69:V80)</f>
        <v>0</v>
      </c>
      <c r="W81" s="104">
        <f>SUM(W69:W80)</f>
        <v>0</v>
      </c>
      <c r="X81" s="104">
        <f>SUM(X69:X80)</f>
        <v>0</v>
      </c>
      <c r="Y81" s="104">
        <f>SUM(Y69:Y80)</f>
        <v>0</v>
      </c>
      <c r="Z81" s="104">
        <f>SUM(Z69:Z80)</f>
        <v>0</v>
      </c>
      <c r="AA81" s="104">
        <f t="shared" si="1"/>
        <v>0</v>
      </c>
      <c r="AC81" s="104">
        <f t="shared" si="40"/>
        <v>0</v>
      </c>
      <c r="AD81" s="104">
        <f t="shared" si="36"/>
        <v>0</v>
      </c>
      <c r="AE81" s="104">
        <f t="shared" si="37"/>
        <v>0</v>
      </c>
      <c r="AF81" s="104">
        <f t="shared" si="38"/>
        <v>0</v>
      </c>
      <c r="AG81" s="104">
        <f t="shared" si="39"/>
        <v>0</v>
      </c>
      <c r="AH81" s="104">
        <f t="shared" ref="AH81:AH82" si="72">SUM(AC81:AG81)</f>
        <v>0</v>
      </c>
    </row>
    <row r="82" spans="1:34" ht="15.95" customHeight="1" x14ac:dyDescent="0.25">
      <c r="B82" s="299" t="s">
        <v>339</v>
      </c>
      <c r="C82" s="300"/>
      <c r="D82" s="300"/>
      <c r="E82" s="300"/>
      <c r="F82" s="300"/>
      <c r="G82" s="300"/>
      <c r="H82" s="300"/>
      <c r="I82" s="300"/>
      <c r="J82" s="300"/>
      <c r="K82" s="300"/>
      <c r="L82" s="300"/>
      <c r="M82" s="301"/>
      <c r="O82" s="105">
        <f>O68+O81</f>
        <v>100000</v>
      </c>
      <c r="P82" s="105">
        <f>P68+P81</f>
        <v>0</v>
      </c>
      <c r="Q82" s="105">
        <f>Q68+Q81</f>
        <v>0</v>
      </c>
      <c r="R82" s="105">
        <f>R68+R81</f>
        <v>0</v>
      </c>
      <c r="S82" s="105">
        <f>S68+S81</f>
        <v>0</v>
      </c>
      <c r="T82" s="105">
        <f t="shared" si="0"/>
        <v>100000</v>
      </c>
      <c r="V82" s="106">
        <f>V68+V81</f>
        <v>0</v>
      </c>
      <c r="W82" s="106">
        <f>W68+W81</f>
        <v>0</v>
      </c>
      <c r="X82" s="106">
        <f>X68+X81</f>
        <v>0</v>
      </c>
      <c r="Y82" s="106">
        <f>Y68+Y81</f>
        <v>0</v>
      </c>
      <c r="Z82" s="106">
        <f>Z68+Z81</f>
        <v>0</v>
      </c>
      <c r="AA82" s="106">
        <f t="shared" si="1"/>
        <v>0</v>
      </c>
      <c r="AC82" s="105">
        <f t="shared" si="40"/>
        <v>100000</v>
      </c>
      <c r="AD82" s="105">
        <f t="shared" si="36"/>
        <v>0</v>
      </c>
      <c r="AE82" s="105">
        <f t="shared" si="37"/>
        <v>0</v>
      </c>
      <c r="AF82" s="105">
        <f t="shared" si="38"/>
        <v>0</v>
      </c>
      <c r="AG82" s="105">
        <f t="shared" si="39"/>
        <v>0</v>
      </c>
      <c r="AH82" s="105">
        <f t="shared" si="72"/>
        <v>100000</v>
      </c>
    </row>
    <row r="83" spans="1:34" ht="15.95" customHeight="1" x14ac:dyDescent="0.25">
      <c r="B83" s="107" t="s">
        <v>365</v>
      </c>
      <c r="C83" s="108"/>
      <c r="D83" s="108"/>
      <c r="E83" s="295" t="s">
        <v>330</v>
      </c>
      <c r="F83" s="296"/>
      <c r="G83" s="109" t="e">
        <f>F8</f>
        <v>#N/A</v>
      </c>
      <c r="H83" s="108"/>
      <c r="I83" s="295" t="s">
        <v>7</v>
      </c>
      <c r="J83" s="296"/>
      <c r="K83" s="110">
        <f>IF(($F$10="YES"),F12,F13)</f>
        <v>0</v>
      </c>
      <c r="L83" s="108"/>
      <c r="M83" s="111"/>
      <c r="O83" s="112">
        <f>O82*$K$83</f>
        <v>0</v>
      </c>
      <c r="P83" s="112">
        <f>P82*$K$83</f>
        <v>0</v>
      </c>
      <c r="Q83" s="112">
        <f>Q82*$K$83</f>
        <v>0</v>
      </c>
      <c r="R83" s="112">
        <f>R82*$K$83</f>
        <v>0</v>
      </c>
      <c r="S83" s="112">
        <f>S82*$K$83</f>
        <v>0</v>
      </c>
      <c r="T83" s="112">
        <f t="shared" si="0"/>
        <v>0</v>
      </c>
      <c r="V83" s="113" t="e">
        <f>((O82+V82)*$G$83)-O83</f>
        <v>#N/A</v>
      </c>
      <c r="W83" s="113" t="e">
        <f t="shared" ref="W83:Z83" si="73">((P82+W82)*$G$83)-P83</f>
        <v>#N/A</v>
      </c>
      <c r="X83" s="113" t="e">
        <f t="shared" si="73"/>
        <v>#N/A</v>
      </c>
      <c r="Y83" s="113" t="e">
        <f t="shared" si="73"/>
        <v>#N/A</v>
      </c>
      <c r="Z83" s="113" t="e">
        <f t="shared" si="73"/>
        <v>#N/A</v>
      </c>
      <c r="AA83" s="113" t="e">
        <f t="shared" si="1"/>
        <v>#N/A</v>
      </c>
      <c r="AC83" s="112" t="e">
        <f t="shared" si="40"/>
        <v>#N/A</v>
      </c>
      <c r="AD83" s="112" t="e">
        <f t="shared" si="36"/>
        <v>#N/A</v>
      </c>
      <c r="AE83" s="112" t="e">
        <f t="shared" si="37"/>
        <v>#N/A</v>
      </c>
      <c r="AF83" s="112" t="e">
        <f t="shared" si="38"/>
        <v>#N/A</v>
      </c>
      <c r="AG83" s="112" t="e">
        <f t="shared" si="39"/>
        <v>#N/A</v>
      </c>
      <c r="AH83" s="112" t="e">
        <f t="shared" ref="AH83:AH84" si="74">SUM(AC83:AG83)</f>
        <v>#N/A</v>
      </c>
    </row>
    <row r="84" spans="1:34" s="60" customFormat="1" ht="15.95" customHeight="1" x14ac:dyDescent="0.25">
      <c r="B84" s="114" t="s">
        <v>340</v>
      </c>
      <c r="C84" s="115"/>
      <c r="D84" s="115"/>
      <c r="E84" s="115"/>
      <c r="F84" s="115"/>
      <c r="G84" s="115"/>
      <c r="H84" s="115"/>
      <c r="I84" s="115"/>
      <c r="J84" s="115"/>
      <c r="K84" s="115"/>
      <c r="L84" s="115"/>
      <c r="M84" s="116"/>
      <c r="O84" s="117">
        <f>O83+O68</f>
        <v>100000</v>
      </c>
      <c r="P84" s="117">
        <f>P83+P68</f>
        <v>0</v>
      </c>
      <c r="Q84" s="117">
        <f>Q83+Q68</f>
        <v>0</v>
      </c>
      <c r="R84" s="117">
        <f>R83+R68</f>
        <v>0</v>
      </c>
      <c r="S84" s="117">
        <f>S83+S68</f>
        <v>0</v>
      </c>
      <c r="T84" s="117">
        <f t="shared" si="0"/>
        <v>100000</v>
      </c>
      <c r="V84" s="118" t="e">
        <f>V83+V68</f>
        <v>#N/A</v>
      </c>
      <c r="W84" s="118" t="e">
        <f>W83+W68</f>
        <v>#N/A</v>
      </c>
      <c r="X84" s="118" t="e">
        <f>X83+X68</f>
        <v>#N/A</v>
      </c>
      <c r="Y84" s="118" t="e">
        <f>Y83+Y68</f>
        <v>#N/A</v>
      </c>
      <c r="Z84" s="118" t="e">
        <f>Z83+Z68</f>
        <v>#N/A</v>
      </c>
      <c r="AA84" s="118" t="e">
        <f t="shared" si="1"/>
        <v>#N/A</v>
      </c>
      <c r="AC84" s="117" t="e">
        <f t="shared" si="40"/>
        <v>#N/A</v>
      </c>
      <c r="AD84" s="117" t="e">
        <f t="shared" si="36"/>
        <v>#N/A</v>
      </c>
      <c r="AE84" s="117" t="e">
        <f t="shared" si="37"/>
        <v>#N/A</v>
      </c>
      <c r="AF84" s="117" t="e">
        <f t="shared" si="38"/>
        <v>#N/A</v>
      </c>
      <c r="AG84" s="117" t="e">
        <f t="shared" si="39"/>
        <v>#N/A</v>
      </c>
      <c r="AH84" s="117" t="e">
        <f t="shared" si="74"/>
        <v>#N/A</v>
      </c>
    </row>
    <row r="85" spans="1:34" s="94" customFormat="1" ht="15.95" customHeight="1" x14ac:dyDescent="0.25">
      <c r="G85" s="119"/>
      <c r="H85" s="119"/>
      <c r="I85" s="61"/>
      <c r="J85" s="61"/>
      <c r="K85" s="61"/>
      <c r="L85" s="119"/>
      <c r="M85" s="119"/>
      <c r="O85" s="120"/>
      <c r="P85" s="120"/>
      <c r="Q85" s="120"/>
      <c r="R85" s="120"/>
      <c r="S85" s="120"/>
      <c r="T85" s="120"/>
      <c r="V85" s="121"/>
      <c r="W85" s="121"/>
      <c r="X85" s="121"/>
      <c r="Y85" s="121"/>
      <c r="Z85" s="121"/>
      <c r="AA85" s="121"/>
      <c r="AC85" s="121"/>
      <c r="AD85" s="121"/>
      <c r="AE85" s="121"/>
      <c r="AF85" s="121"/>
      <c r="AG85" s="121"/>
      <c r="AH85" s="121"/>
    </row>
    <row r="86" spans="1:34" s="127" customFormat="1" ht="14.1" customHeight="1" x14ac:dyDescent="0.25">
      <c r="A86" s="144" t="s">
        <v>360</v>
      </c>
      <c r="B86" s="122"/>
      <c r="C86" s="122"/>
      <c r="D86" s="123"/>
      <c r="E86" s="123"/>
      <c r="F86" s="123"/>
      <c r="G86" s="124"/>
      <c r="H86" s="124"/>
      <c r="I86" s="124"/>
      <c r="J86" s="294" t="s">
        <v>451</v>
      </c>
      <c r="K86" s="294"/>
      <c r="L86" s="125" t="s">
        <v>18</v>
      </c>
      <c r="M86" s="126"/>
      <c r="N86" s="144" t="s">
        <v>360</v>
      </c>
      <c r="O86" s="128"/>
      <c r="P86" s="128"/>
      <c r="Q86" s="128"/>
      <c r="R86" s="128"/>
      <c r="S86" s="128"/>
      <c r="T86" s="128">
        <f t="shared" ref="T86:T96" si="75">SUM(O86:S86)</f>
        <v>0</v>
      </c>
      <c r="U86" s="144" t="s">
        <v>360</v>
      </c>
      <c r="V86" s="128"/>
      <c r="W86" s="128"/>
      <c r="X86" s="128"/>
      <c r="Y86" s="128"/>
      <c r="Z86" s="128"/>
      <c r="AA86" s="128">
        <f t="shared" ref="AA86:AA97" si="76">SUM(V86:Z86)</f>
        <v>0</v>
      </c>
      <c r="AB86" s="144" t="s">
        <v>360</v>
      </c>
      <c r="AC86" s="128">
        <f t="shared" ref="AC86" si="77">O86+V86</f>
        <v>0</v>
      </c>
      <c r="AD86" s="128">
        <f t="shared" ref="AD86:AD97" si="78">P86+W86</f>
        <v>0</v>
      </c>
      <c r="AE86" s="128">
        <f t="shared" ref="AE86:AE97" si="79">Q86+X86</f>
        <v>0</v>
      </c>
      <c r="AF86" s="128">
        <f t="shared" ref="AF86:AF97" si="80">R86+Y86</f>
        <v>0</v>
      </c>
      <c r="AG86" s="128">
        <f t="shared" ref="AG86:AG97" si="81">S86+Z86</f>
        <v>0</v>
      </c>
      <c r="AH86" s="128">
        <f t="shared" ref="AH86:AH97" si="82">SUM(AC86:AG86)</f>
        <v>0</v>
      </c>
    </row>
    <row r="87" spans="1:34" s="127" customFormat="1" ht="14.1" customHeight="1" x14ac:dyDescent="0.25">
      <c r="A87" s="144" t="s">
        <v>360</v>
      </c>
      <c r="B87" s="122"/>
      <c r="C87" s="122"/>
      <c r="D87" s="123"/>
      <c r="E87" s="123"/>
      <c r="F87" s="123"/>
      <c r="G87" s="124"/>
      <c r="H87" s="124"/>
      <c r="I87" s="124"/>
      <c r="J87" s="294"/>
      <c r="K87" s="294"/>
      <c r="L87" s="125" t="s">
        <v>4</v>
      </c>
      <c r="M87" s="126"/>
      <c r="N87" s="144" t="s">
        <v>360</v>
      </c>
      <c r="O87" s="128"/>
      <c r="P87" s="128"/>
      <c r="Q87" s="128"/>
      <c r="R87" s="128"/>
      <c r="S87" s="128"/>
      <c r="T87" s="128">
        <f t="shared" si="75"/>
        <v>0</v>
      </c>
      <c r="U87" s="144" t="s">
        <v>360</v>
      </c>
      <c r="V87" s="128"/>
      <c r="W87" s="128"/>
      <c r="X87" s="128"/>
      <c r="Y87" s="128"/>
      <c r="Z87" s="128"/>
      <c r="AA87" s="128">
        <f t="shared" si="76"/>
        <v>0</v>
      </c>
      <c r="AB87" s="144" t="s">
        <v>360</v>
      </c>
      <c r="AC87" s="128">
        <f t="shared" ref="AC87:AC97" si="83">O87+V87</f>
        <v>0</v>
      </c>
      <c r="AD87" s="128">
        <f t="shared" si="78"/>
        <v>0</v>
      </c>
      <c r="AE87" s="128">
        <f t="shared" si="79"/>
        <v>0</v>
      </c>
      <c r="AF87" s="128">
        <f t="shared" si="80"/>
        <v>0</v>
      </c>
      <c r="AG87" s="128">
        <f t="shared" si="81"/>
        <v>0</v>
      </c>
      <c r="AH87" s="128">
        <f t="shared" si="82"/>
        <v>0</v>
      </c>
    </row>
    <row r="88" spans="1:34" s="127" customFormat="1" ht="14.1" customHeight="1" x14ac:dyDescent="0.25">
      <c r="A88" s="144" t="s">
        <v>360</v>
      </c>
      <c r="B88" s="122"/>
      <c r="C88" s="122"/>
      <c r="D88" s="123"/>
      <c r="E88" s="123"/>
      <c r="F88" s="123"/>
      <c r="G88" s="124"/>
      <c r="H88" s="124"/>
      <c r="I88" s="124"/>
      <c r="J88" s="294"/>
      <c r="K88" s="294"/>
      <c r="L88" s="129" t="s">
        <v>0</v>
      </c>
      <c r="M88" s="126"/>
      <c r="N88" s="144" t="s">
        <v>360</v>
      </c>
      <c r="O88" s="130">
        <f t="shared" ref="O88:S88" si="84">O86+O87</f>
        <v>0</v>
      </c>
      <c r="P88" s="130">
        <f t="shared" si="84"/>
        <v>0</v>
      </c>
      <c r="Q88" s="130">
        <f t="shared" si="84"/>
        <v>0</v>
      </c>
      <c r="R88" s="130">
        <f t="shared" si="84"/>
        <v>0</v>
      </c>
      <c r="S88" s="130">
        <f t="shared" si="84"/>
        <v>0</v>
      </c>
      <c r="T88" s="130">
        <f t="shared" si="75"/>
        <v>0</v>
      </c>
      <c r="U88" s="144" t="s">
        <v>360</v>
      </c>
      <c r="V88" s="131">
        <f t="shared" ref="V88:Z88" si="85">V86+V87</f>
        <v>0</v>
      </c>
      <c r="W88" s="131">
        <f t="shared" si="85"/>
        <v>0</v>
      </c>
      <c r="X88" s="131">
        <f t="shared" si="85"/>
        <v>0</v>
      </c>
      <c r="Y88" s="131">
        <f t="shared" si="85"/>
        <v>0</v>
      </c>
      <c r="Z88" s="131">
        <f t="shared" si="85"/>
        <v>0</v>
      </c>
      <c r="AA88" s="131">
        <f t="shared" si="76"/>
        <v>0</v>
      </c>
      <c r="AB88" s="144" t="s">
        <v>360</v>
      </c>
      <c r="AC88" s="130">
        <f t="shared" si="83"/>
        <v>0</v>
      </c>
      <c r="AD88" s="130">
        <f t="shared" si="78"/>
        <v>0</v>
      </c>
      <c r="AE88" s="130">
        <f t="shared" si="79"/>
        <v>0</v>
      </c>
      <c r="AF88" s="130">
        <f t="shared" si="80"/>
        <v>0</v>
      </c>
      <c r="AG88" s="130">
        <f t="shared" si="81"/>
        <v>0</v>
      </c>
      <c r="AH88" s="130">
        <f t="shared" si="82"/>
        <v>0</v>
      </c>
    </row>
    <row r="89" spans="1:34" s="127" customFormat="1" ht="14.1" customHeight="1" x14ac:dyDescent="0.25">
      <c r="A89" s="144" t="s">
        <v>360</v>
      </c>
      <c r="B89" s="122"/>
      <c r="C89" s="122"/>
      <c r="D89" s="123"/>
      <c r="E89" s="123"/>
      <c r="F89" s="123"/>
      <c r="G89" s="124"/>
      <c r="H89" s="124"/>
      <c r="I89" s="124"/>
      <c r="J89" s="294" t="s">
        <v>84</v>
      </c>
      <c r="K89" s="294"/>
      <c r="L89" s="125" t="s">
        <v>18</v>
      </c>
      <c r="M89" s="126"/>
      <c r="N89" s="144" t="s">
        <v>360</v>
      </c>
      <c r="O89" s="128"/>
      <c r="P89" s="128"/>
      <c r="Q89" s="128"/>
      <c r="R89" s="128"/>
      <c r="S89" s="128"/>
      <c r="T89" s="128">
        <f t="shared" si="75"/>
        <v>0</v>
      </c>
      <c r="U89" s="144" t="s">
        <v>360</v>
      </c>
      <c r="V89" s="128"/>
      <c r="W89" s="128"/>
      <c r="X89" s="128"/>
      <c r="Y89" s="128"/>
      <c r="Z89" s="128"/>
      <c r="AA89" s="128">
        <f t="shared" si="76"/>
        <v>0</v>
      </c>
      <c r="AB89" s="144" t="s">
        <v>360</v>
      </c>
      <c r="AC89" s="128">
        <f t="shared" si="83"/>
        <v>0</v>
      </c>
      <c r="AD89" s="128">
        <f t="shared" si="78"/>
        <v>0</v>
      </c>
      <c r="AE89" s="128">
        <f t="shared" si="79"/>
        <v>0</v>
      </c>
      <c r="AF89" s="128">
        <f t="shared" si="80"/>
        <v>0</v>
      </c>
      <c r="AG89" s="128">
        <f t="shared" si="81"/>
        <v>0</v>
      </c>
      <c r="AH89" s="128">
        <f t="shared" ref="AH89:AH90" si="86">SUM(AC89:AG89)</f>
        <v>0</v>
      </c>
    </row>
    <row r="90" spans="1:34" s="127" customFormat="1" ht="14.1" customHeight="1" x14ac:dyDescent="0.25">
      <c r="A90" s="144" t="s">
        <v>360</v>
      </c>
      <c r="B90" s="122"/>
      <c r="C90" s="122"/>
      <c r="D90" s="123"/>
      <c r="E90" s="123"/>
      <c r="F90" s="123"/>
      <c r="G90" s="124"/>
      <c r="H90" s="124"/>
      <c r="I90" s="124"/>
      <c r="J90" s="294"/>
      <c r="K90" s="294"/>
      <c r="L90" s="125" t="s">
        <v>4</v>
      </c>
      <c r="M90" s="126"/>
      <c r="N90" s="144" t="s">
        <v>360</v>
      </c>
      <c r="O90" s="128"/>
      <c r="P90" s="128"/>
      <c r="Q90" s="128"/>
      <c r="R90" s="128"/>
      <c r="S90" s="128"/>
      <c r="T90" s="128">
        <f t="shared" si="75"/>
        <v>0</v>
      </c>
      <c r="U90" s="144" t="s">
        <v>360</v>
      </c>
      <c r="V90" s="128"/>
      <c r="W90" s="128"/>
      <c r="X90" s="128"/>
      <c r="Y90" s="128"/>
      <c r="Z90" s="128"/>
      <c r="AA90" s="128">
        <f t="shared" si="76"/>
        <v>0</v>
      </c>
      <c r="AB90" s="144" t="s">
        <v>360</v>
      </c>
      <c r="AC90" s="128">
        <f t="shared" si="83"/>
        <v>0</v>
      </c>
      <c r="AD90" s="128">
        <f t="shared" si="78"/>
        <v>0</v>
      </c>
      <c r="AE90" s="128">
        <f t="shared" si="79"/>
        <v>0</v>
      </c>
      <c r="AF90" s="128">
        <f t="shared" si="80"/>
        <v>0</v>
      </c>
      <c r="AG90" s="128">
        <f t="shared" si="81"/>
        <v>0</v>
      </c>
      <c r="AH90" s="128">
        <f t="shared" si="86"/>
        <v>0</v>
      </c>
    </row>
    <row r="91" spans="1:34" s="127" customFormat="1" ht="14.1" customHeight="1" x14ac:dyDescent="0.25">
      <c r="A91" s="144" t="s">
        <v>360</v>
      </c>
      <c r="B91" s="122"/>
      <c r="C91" s="122"/>
      <c r="D91" s="123"/>
      <c r="E91" s="123"/>
      <c r="F91" s="123"/>
      <c r="G91" s="124"/>
      <c r="H91" s="124"/>
      <c r="I91" s="124"/>
      <c r="J91" s="294"/>
      <c r="K91" s="294"/>
      <c r="L91" s="129" t="s">
        <v>0</v>
      </c>
      <c r="M91" s="126"/>
      <c r="N91" s="144" t="s">
        <v>360</v>
      </c>
      <c r="O91" s="130">
        <f t="shared" ref="O91:S91" si="87">O89+O90</f>
        <v>0</v>
      </c>
      <c r="P91" s="130">
        <f t="shared" si="87"/>
        <v>0</v>
      </c>
      <c r="Q91" s="130">
        <f t="shared" si="87"/>
        <v>0</v>
      </c>
      <c r="R91" s="130">
        <f t="shared" si="87"/>
        <v>0</v>
      </c>
      <c r="S91" s="130">
        <f t="shared" si="87"/>
        <v>0</v>
      </c>
      <c r="T91" s="130">
        <f t="shared" ref="T91:T94" si="88">SUM(O91:S91)</f>
        <v>0</v>
      </c>
      <c r="U91" s="144" t="s">
        <v>360</v>
      </c>
      <c r="V91" s="131">
        <f t="shared" ref="V91:Z91" si="89">V89+V90</f>
        <v>0</v>
      </c>
      <c r="W91" s="131">
        <f t="shared" si="89"/>
        <v>0</v>
      </c>
      <c r="X91" s="131">
        <f t="shared" si="89"/>
        <v>0</v>
      </c>
      <c r="Y91" s="131">
        <f t="shared" si="89"/>
        <v>0</v>
      </c>
      <c r="Z91" s="131">
        <f t="shared" si="89"/>
        <v>0</v>
      </c>
      <c r="AA91" s="131">
        <f t="shared" si="76"/>
        <v>0</v>
      </c>
      <c r="AB91" s="144" t="s">
        <v>360</v>
      </c>
      <c r="AC91" s="130">
        <f t="shared" si="83"/>
        <v>0</v>
      </c>
      <c r="AD91" s="130">
        <f t="shared" si="78"/>
        <v>0</v>
      </c>
      <c r="AE91" s="130">
        <f t="shared" si="79"/>
        <v>0</v>
      </c>
      <c r="AF91" s="130">
        <f t="shared" si="80"/>
        <v>0</v>
      </c>
      <c r="AG91" s="130">
        <f t="shared" si="81"/>
        <v>0</v>
      </c>
      <c r="AH91" s="130">
        <f t="shared" si="82"/>
        <v>0</v>
      </c>
    </row>
    <row r="92" spans="1:34" s="127" customFormat="1" ht="14.1" customHeight="1" x14ac:dyDescent="0.25">
      <c r="A92" s="144" t="s">
        <v>360</v>
      </c>
      <c r="B92" s="122"/>
      <c r="C92" s="122"/>
      <c r="D92" s="123"/>
      <c r="E92" s="123"/>
      <c r="F92" s="123"/>
      <c r="G92" s="124"/>
      <c r="H92" s="124"/>
      <c r="I92" s="124"/>
      <c r="J92" s="294" t="s">
        <v>85</v>
      </c>
      <c r="K92" s="294"/>
      <c r="L92" s="125" t="s">
        <v>18</v>
      </c>
      <c r="M92" s="126"/>
      <c r="N92" s="144" t="s">
        <v>360</v>
      </c>
      <c r="O92" s="128"/>
      <c r="P92" s="128"/>
      <c r="Q92" s="128"/>
      <c r="R92" s="128"/>
      <c r="S92" s="128"/>
      <c r="T92" s="128">
        <f t="shared" si="88"/>
        <v>0</v>
      </c>
      <c r="U92" s="144" t="s">
        <v>360</v>
      </c>
      <c r="V92" s="128"/>
      <c r="W92" s="128"/>
      <c r="X92" s="128"/>
      <c r="Y92" s="128"/>
      <c r="Z92" s="128"/>
      <c r="AA92" s="128">
        <f t="shared" ref="AA92:AA94" si="90">SUM(V92:Z92)</f>
        <v>0</v>
      </c>
      <c r="AB92" s="144" t="s">
        <v>360</v>
      </c>
      <c r="AC92" s="128">
        <f t="shared" si="83"/>
        <v>0</v>
      </c>
      <c r="AD92" s="128">
        <f t="shared" si="78"/>
        <v>0</v>
      </c>
      <c r="AE92" s="128">
        <f t="shared" si="79"/>
        <v>0</v>
      </c>
      <c r="AF92" s="128">
        <f t="shared" si="80"/>
        <v>0</v>
      </c>
      <c r="AG92" s="128">
        <f t="shared" si="81"/>
        <v>0</v>
      </c>
      <c r="AH92" s="128">
        <f t="shared" si="82"/>
        <v>0</v>
      </c>
    </row>
    <row r="93" spans="1:34" s="127" customFormat="1" ht="14.1" customHeight="1" x14ac:dyDescent="0.25">
      <c r="A93" s="144" t="s">
        <v>360</v>
      </c>
      <c r="B93" s="122"/>
      <c r="C93" s="122"/>
      <c r="D93" s="123"/>
      <c r="E93" s="123"/>
      <c r="F93" s="123"/>
      <c r="G93" s="124"/>
      <c r="H93" s="124"/>
      <c r="I93" s="124"/>
      <c r="J93" s="294"/>
      <c r="K93" s="294"/>
      <c r="L93" s="125" t="s">
        <v>4</v>
      </c>
      <c r="M93" s="126"/>
      <c r="N93" s="144" t="s">
        <v>360</v>
      </c>
      <c r="O93" s="128"/>
      <c r="P93" s="128"/>
      <c r="Q93" s="128"/>
      <c r="R93" s="128"/>
      <c r="S93" s="128"/>
      <c r="T93" s="128">
        <f t="shared" si="88"/>
        <v>0</v>
      </c>
      <c r="U93" s="144" t="s">
        <v>360</v>
      </c>
      <c r="V93" s="128"/>
      <c r="W93" s="128"/>
      <c r="X93" s="128"/>
      <c r="Y93" s="128"/>
      <c r="Z93" s="128"/>
      <c r="AA93" s="128">
        <f t="shared" si="90"/>
        <v>0</v>
      </c>
      <c r="AB93" s="144" t="s">
        <v>360</v>
      </c>
      <c r="AC93" s="128">
        <f t="shared" si="83"/>
        <v>0</v>
      </c>
      <c r="AD93" s="128">
        <f t="shared" si="78"/>
        <v>0</v>
      </c>
      <c r="AE93" s="128">
        <f t="shared" si="79"/>
        <v>0</v>
      </c>
      <c r="AF93" s="128">
        <f t="shared" si="80"/>
        <v>0</v>
      </c>
      <c r="AG93" s="128">
        <f t="shared" si="81"/>
        <v>0</v>
      </c>
      <c r="AH93" s="128">
        <f t="shared" si="82"/>
        <v>0</v>
      </c>
    </row>
    <row r="94" spans="1:34" s="127" customFormat="1" ht="14.1" customHeight="1" x14ac:dyDescent="0.25">
      <c r="A94" s="144" t="s">
        <v>360</v>
      </c>
      <c r="B94" s="122"/>
      <c r="C94" s="122"/>
      <c r="D94" s="123"/>
      <c r="E94" s="123"/>
      <c r="F94" s="123"/>
      <c r="G94" s="124"/>
      <c r="H94" s="124"/>
      <c r="I94" s="124"/>
      <c r="J94" s="294"/>
      <c r="K94" s="294"/>
      <c r="L94" s="129" t="s">
        <v>0</v>
      </c>
      <c r="M94" s="126"/>
      <c r="N94" s="144" t="s">
        <v>360</v>
      </c>
      <c r="O94" s="130">
        <f t="shared" ref="O94:S94" si="91">O92+O93</f>
        <v>0</v>
      </c>
      <c r="P94" s="130">
        <f t="shared" si="91"/>
        <v>0</v>
      </c>
      <c r="Q94" s="130">
        <f t="shared" si="91"/>
        <v>0</v>
      </c>
      <c r="R94" s="130">
        <f t="shared" si="91"/>
        <v>0</v>
      </c>
      <c r="S94" s="130">
        <f t="shared" si="91"/>
        <v>0</v>
      </c>
      <c r="T94" s="130">
        <f t="shared" si="88"/>
        <v>0</v>
      </c>
      <c r="U94" s="144" t="s">
        <v>360</v>
      </c>
      <c r="V94" s="131">
        <f t="shared" ref="V94:Z94" si="92">V92+V93</f>
        <v>0</v>
      </c>
      <c r="W94" s="131">
        <f t="shared" si="92"/>
        <v>0</v>
      </c>
      <c r="X94" s="131">
        <f t="shared" si="92"/>
        <v>0</v>
      </c>
      <c r="Y94" s="131">
        <f t="shared" si="92"/>
        <v>0</v>
      </c>
      <c r="Z94" s="131">
        <f t="shared" si="92"/>
        <v>0</v>
      </c>
      <c r="AA94" s="131">
        <f t="shared" si="90"/>
        <v>0</v>
      </c>
      <c r="AB94" s="144" t="s">
        <v>360</v>
      </c>
      <c r="AC94" s="130">
        <f t="shared" si="83"/>
        <v>0</v>
      </c>
      <c r="AD94" s="130">
        <f t="shared" si="78"/>
        <v>0</v>
      </c>
      <c r="AE94" s="130">
        <f t="shared" si="79"/>
        <v>0</v>
      </c>
      <c r="AF94" s="130">
        <f t="shared" si="80"/>
        <v>0</v>
      </c>
      <c r="AG94" s="130">
        <f t="shared" si="81"/>
        <v>0</v>
      </c>
      <c r="AH94" s="130">
        <f t="shared" ref="AH94" si="93">SUM(AC94:AG94)</f>
        <v>0</v>
      </c>
    </row>
    <row r="95" spans="1:34" s="127" customFormat="1" ht="14.1" customHeight="1" x14ac:dyDescent="0.25">
      <c r="A95" s="144" t="s">
        <v>360</v>
      </c>
      <c r="B95" s="122"/>
      <c r="C95" s="122"/>
      <c r="D95" s="123"/>
      <c r="E95" s="123"/>
      <c r="F95" s="123"/>
      <c r="G95" s="124"/>
      <c r="H95" s="124"/>
      <c r="I95" s="124"/>
      <c r="J95" s="294" t="s">
        <v>428</v>
      </c>
      <c r="K95" s="294"/>
      <c r="L95" s="125" t="s">
        <v>18</v>
      </c>
      <c r="M95" s="126"/>
      <c r="N95" s="144" t="s">
        <v>360</v>
      </c>
      <c r="O95" s="128"/>
      <c r="P95" s="128"/>
      <c r="Q95" s="128"/>
      <c r="R95" s="128"/>
      <c r="S95" s="128"/>
      <c r="T95" s="128">
        <f t="shared" si="75"/>
        <v>0</v>
      </c>
      <c r="U95" s="144" t="s">
        <v>360</v>
      </c>
      <c r="V95" s="128"/>
      <c r="W95" s="128"/>
      <c r="X95" s="128"/>
      <c r="Y95" s="128"/>
      <c r="Z95" s="128"/>
      <c r="AA95" s="128">
        <f t="shared" si="76"/>
        <v>0</v>
      </c>
      <c r="AB95" s="144" t="s">
        <v>360</v>
      </c>
      <c r="AC95" s="128">
        <f t="shared" si="83"/>
        <v>0</v>
      </c>
      <c r="AD95" s="128">
        <f t="shared" si="78"/>
        <v>0</v>
      </c>
      <c r="AE95" s="128">
        <f t="shared" si="79"/>
        <v>0</v>
      </c>
      <c r="AF95" s="128">
        <f t="shared" si="80"/>
        <v>0</v>
      </c>
      <c r="AG95" s="128">
        <f t="shared" si="81"/>
        <v>0</v>
      </c>
      <c r="AH95" s="128">
        <f t="shared" ref="AH95:AH96" si="94">SUM(AC95:AG95)</f>
        <v>0</v>
      </c>
    </row>
    <row r="96" spans="1:34" s="127" customFormat="1" ht="14.1" customHeight="1" x14ac:dyDescent="0.25">
      <c r="A96" s="144" t="s">
        <v>360</v>
      </c>
      <c r="B96" s="122"/>
      <c r="C96" s="122"/>
      <c r="D96" s="123"/>
      <c r="E96" s="123"/>
      <c r="F96" s="123"/>
      <c r="G96" s="124"/>
      <c r="H96" s="124"/>
      <c r="I96" s="124"/>
      <c r="J96" s="294"/>
      <c r="K96" s="294"/>
      <c r="L96" s="125" t="s">
        <v>4</v>
      </c>
      <c r="M96" s="126"/>
      <c r="N96" s="144" t="s">
        <v>360</v>
      </c>
      <c r="O96" s="128"/>
      <c r="P96" s="128"/>
      <c r="Q96" s="128"/>
      <c r="R96" s="128"/>
      <c r="S96" s="128"/>
      <c r="T96" s="128">
        <f t="shared" si="75"/>
        <v>0</v>
      </c>
      <c r="U96" s="144" t="s">
        <v>360</v>
      </c>
      <c r="V96" s="128"/>
      <c r="W96" s="128"/>
      <c r="X96" s="128"/>
      <c r="Y96" s="128"/>
      <c r="Z96" s="128"/>
      <c r="AA96" s="128">
        <f t="shared" si="76"/>
        <v>0</v>
      </c>
      <c r="AB96" s="144" t="s">
        <v>360</v>
      </c>
      <c r="AC96" s="128">
        <f t="shared" si="83"/>
        <v>0</v>
      </c>
      <c r="AD96" s="128">
        <f t="shared" si="78"/>
        <v>0</v>
      </c>
      <c r="AE96" s="128">
        <f t="shared" si="79"/>
        <v>0</v>
      </c>
      <c r="AF96" s="128">
        <f t="shared" si="80"/>
        <v>0</v>
      </c>
      <c r="AG96" s="128">
        <f t="shared" si="81"/>
        <v>0</v>
      </c>
      <c r="AH96" s="128">
        <f t="shared" si="94"/>
        <v>0</v>
      </c>
    </row>
    <row r="97" spans="1:34" s="127" customFormat="1" ht="14.1" customHeight="1" x14ac:dyDescent="0.25">
      <c r="A97" s="144" t="s">
        <v>360</v>
      </c>
      <c r="B97" s="122"/>
      <c r="C97" s="122"/>
      <c r="D97" s="123"/>
      <c r="E97" s="123"/>
      <c r="F97" s="123"/>
      <c r="G97" s="124"/>
      <c r="H97" s="124"/>
      <c r="I97" s="124"/>
      <c r="J97" s="294"/>
      <c r="K97" s="294"/>
      <c r="L97" s="129" t="s">
        <v>0</v>
      </c>
      <c r="M97" s="126"/>
      <c r="N97" s="144" t="s">
        <v>360</v>
      </c>
      <c r="O97" s="130">
        <f t="shared" ref="O97:S97" si="95">O95+O96</f>
        <v>0</v>
      </c>
      <c r="P97" s="130">
        <f t="shared" si="95"/>
        <v>0</v>
      </c>
      <c r="Q97" s="130">
        <f t="shared" si="95"/>
        <v>0</v>
      </c>
      <c r="R97" s="130">
        <f t="shared" si="95"/>
        <v>0</v>
      </c>
      <c r="S97" s="130">
        <f t="shared" si="95"/>
        <v>0</v>
      </c>
      <c r="T97" s="130">
        <f t="shared" ref="T97" si="96">SUM(O97:S97)</f>
        <v>0</v>
      </c>
      <c r="U97" s="144" t="s">
        <v>360</v>
      </c>
      <c r="V97" s="131">
        <f t="shared" ref="V97:Z97" si="97">V95+V96</f>
        <v>0</v>
      </c>
      <c r="W97" s="131">
        <f t="shared" si="97"/>
        <v>0</v>
      </c>
      <c r="X97" s="131">
        <f t="shared" si="97"/>
        <v>0</v>
      </c>
      <c r="Y97" s="131">
        <f t="shared" si="97"/>
        <v>0</v>
      </c>
      <c r="Z97" s="131">
        <f t="shared" si="97"/>
        <v>0</v>
      </c>
      <c r="AA97" s="131">
        <f t="shared" si="76"/>
        <v>0</v>
      </c>
      <c r="AB97" s="144" t="s">
        <v>360</v>
      </c>
      <c r="AC97" s="130">
        <f t="shared" si="83"/>
        <v>0</v>
      </c>
      <c r="AD97" s="130">
        <f t="shared" si="78"/>
        <v>0</v>
      </c>
      <c r="AE97" s="130">
        <f t="shared" si="79"/>
        <v>0</v>
      </c>
      <c r="AF97" s="130">
        <f t="shared" si="80"/>
        <v>0</v>
      </c>
      <c r="AG97" s="130">
        <f t="shared" si="81"/>
        <v>0</v>
      </c>
      <c r="AH97" s="130">
        <f t="shared" si="82"/>
        <v>0</v>
      </c>
    </row>
    <row r="98" spans="1:34" ht="14.1" customHeight="1" x14ac:dyDescent="0.25">
      <c r="A98" s="145"/>
      <c r="N98" s="145"/>
      <c r="U98" s="145"/>
      <c r="AB98" s="145"/>
    </row>
    <row r="99" spans="1:34" ht="14.1" customHeight="1" x14ac:dyDescent="0.25">
      <c r="A99" s="146" t="s">
        <v>455</v>
      </c>
      <c r="L99" s="132" t="s">
        <v>355</v>
      </c>
      <c r="N99" s="146" t="s">
        <v>369</v>
      </c>
      <c r="O99" s="133">
        <f>O68-O63-O64-O65-O66</f>
        <v>100000</v>
      </c>
      <c r="P99" s="133">
        <f>P68-P63-P64-P65-P66</f>
        <v>0</v>
      </c>
      <c r="Q99" s="133">
        <f>Q68-Q63-Q64-Q65-Q66</f>
        <v>0</v>
      </c>
      <c r="R99" s="133">
        <f>R68-R63-R64-R65-R66</f>
        <v>0</v>
      </c>
      <c r="S99" s="133">
        <f>S68-S63-S64-S65-S66</f>
        <v>0</v>
      </c>
      <c r="T99" s="133">
        <f>SUM(O99:S99)</f>
        <v>100000</v>
      </c>
      <c r="U99" s="146" t="s">
        <v>369</v>
      </c>
      <c r="AB99" s="146" t="s">
        <v>369</v>
      </c>
    </row>
    <row r="100" spans="1:34" ht="14.1" customHeight="1" x14ac:dyDescent="0.25">
      <c r="A100" s="146" t="s">
        <v>455</v>
      </c>
      <c r="L100" s="132" t="s">
        <v>356</v>
      </c>
      <c r="N100" s="146" t="s">
        <v>369</v>
      </c>
      <c r="O100" s="133">
        <f>O86</f>
        <v>0</v>
      </c>
      <c r="P100" s="133">
        <f>P86</f>
        <v>0</v>
      </c>
      <c r="Q100" s="133">
        <f>Q86</f>
        <v>0</v>
      </c>
      <c r="R100" s="133">
        <f>R86</f>
        <v>0</v>
      </c>
      <c r="S100" s="133">
        <f>S86</f>
        <v>0</v>
      </c>
      <c r="T100" s="133">
        <f t="shared" ref="T100:T104" si="98">SUM(O100:S100)</f>
        <v>0</v>
      </c>
      <c r="U100" s="146" t="s">
        <v>369</v>
      </c>
      <c r="AB100" s="146" t="s">
        <v>369</v>
      </c>
    </row>
    <row r="101" spans="1:34" ht="14.1" customHeight="1" x14ac:dyDescent="0.25">
      <c r="A101" s="146" t="s">
        <v>455</v>
      </c>
      <c r="L101" s="132" t="s">
        <v>357</v>
      </c>
      <c r="N101" s="146" t="s">
        <v>369</v>
      </c>
      <c r="O101" s="133">
        <f>O89</f>
        <v>0</v>
      </c>
      <c r="P101" s="133">
        <f>P89</f>
        <v>0</v>
      </c>
      <c r="Q101" s="133">
        <f>Q89</f>
        <v>0</v>
      </c>
      <c r="R101" s="133">
        <f>R89</f>
        <v>0</v>
      </c>
      <c r="S101" s="133">
        <f>S89</f>
        <v>0</v>
      </c>
      <c r="T101" s="133">
        <f t="shared" si="98"/>
        <v>0</v>
      </c>
      <c r="U101" s="146" t="s">
        <v>369</v>
      </c>
      <c r="AB101" s="146" t="s">
        <v>369</v>
      </c>
    </row>
    <row r="102" spans="1:34" ht="14.1" customHeight="1" x14ac:dyDescent="0.25">
      <c r="A102" s="146" t="s">
        <v>455</v>
      </c>
      <c r="L102" s="132" t="s">
        <v>358</v>
      </c>
      <c r="N102" s="146" t="s">
        <v>369</v>
      </c>
      <c r="O102" s="133">
        <f>O92</f>
        <v>0</v>
      </c>
      <c r="P102" s="133">
        <f>P92</f>
        <v>0</v>
      </c>
      <c r="Q102" s="133">
        <f>Q92</f>
        <v>0</v>
      </c>
      <c r="R102" s="133">
        <f>R92</f>
        <v>0</v>
      </c>
      <c r="S102" s="133">
        <f>S92</f>
        <v>0</v>
      </c>
      <c r="T102" s="133">
        <f t="shared" si="98"/>
        <v>0</v>
      </c>
      <c r="U102" s="146" t="s">
        <v>369</v>
      </c>
      <c r="AB102" s="146" t="s">
        <v>369</v>
      </c>
    </row>
    <row r="103" spans="1:34" ht="14.1" customHeight="1" x14ac:dyDescent="0.25">
      <c r="A103" s="146" t="s">
        <v>455</v>
      </c>
      <c r="L103" s="132" t="s">
        <v>429</v>
      </c>
      <c r="N103" s="146" t="s">
        <v>369</v>
      </c>
      <c r="O103" s="133">
        <f>O95</f>
        <v>0</v>
      </c>
      <c r="P103" s="133">
        <f>P95</f>
        <v>0</v>
      </c>
      <c r="Q103" s="133">
        <f>Q95</f>
        <v>0</v>
      </c>
      <c r="R103" s="133">
        <f>R95</f>
        <v>0</v>
      </c>
      <c r="S103" s="133">
        <f>S95</f>
        <v>0</v>
      </c>
      <c r="T103" s="133">
        <f t="shared" si="98"/>
        <v>0</v>
      </c>
      <c r="U103" s="146" t="s">
        <v>369</v>
      </c>
      <c r="AB103" s="146" t="s">
        <v>369</v>
      </c>
    </row>
    <row r="104" spans="1:34" ht="14.1" customHeight="1" x14ac:dyDescent="0.25">
      <c r="A104" s="146" t="s">
        <v>455</v>
      </c>
      <c r="L104" s="132" t="s">
        <v>359</v>
      </c>
      <c r="N104" s="146" t="s">
        <v>369</v>
      </c>
      <c r="O104" s="133">
        <f>SUM(O99:O103)</f>
        <v>100000</v>
      </c>
      <c r="P104" s="133">
        <f>SUM(P99:P103)</f>
        <v>0</v>
      </c>
      <c r="Q104" s="133">
        <f>SUM(Q99:Q103)</f>
        <v>0</v>
      </c>
      <c r="R104" s="133">
        <f>SUM(R99:R103)</f>
        <v>0</v>
      </c>
      <c r="S104" s="133">
        <f>SUM(S99:S103)</f>
        <v>0</v>
      </c>
      <c r="T104" s="133">
        <f t="shared" si="98"/>
        <v>100000</v>
      </c>
      <c r="U104" s="146" t="s">
        <v>369</v>
      </c>
      <c r="AB104" s="146" t="s">
        <v>369</v>
      </c>
    </row>
    <row r="105" spans="1:34" ht="15.95" customHeight="1" x14ac:dyDescent="0.25"/>
    <row r="106" spans="1:34" ht="15.95" customHeight="1" x14ac:dyDescent="0.25"/>
    <row r="107" spans="1:34" ht="15.95" customHeight="1" x14ac:dyDescent="0.25"/>
    <row r="108" spans="1:34" ht="15.95" customHeight="1" x14ac:dyDescent="0.25"/>
    <row r="109" spans="1:34" ht="15.95" customHeight="1" x14ac:dyDescent="0.25"/>
    <row r="110" spans="1:34" ht="15.95" customHeight="1" x14ac:dyDescent="0.25"/>
    <row r="111" spans="1:34" ht="15.95" customHeight="1" x14ac:dyDescent="0.25"/>
    <row r="112" spans="1:34" ht="15.95" customHeight="1" x14ac:dyDescent="0.25"/>
    <row r="113" ht="15.95" customHeight="1" x14ac:dyDescent="0.25"/>
    <row r="114" ht="15.95" customHeight="1" x14ac:dyDescent="0.25"/>
    <row r="115" ht="15.95" customHeight="1" x14ac:dyDescent="0.25"/>
    <row r="116" ht="15.95" customHeight="1" x14ac:dyDescent="0.25"/>
    <row r="117" ht="15.95" customHeight="1" x14ac:dyDescent="0.25"/>
    <row r="118" ht="15.95" customHeight="1" x14ac:dyDescent="0.25"/>
    <row r="119" ht="15.95" customHeight="1" x14ac:dyDescent="0.25"/>
    <row r="120" ht="15.95" customHeight="1" x14ac:dyDescent="0.25"/>
    <row r="121" ht="15.95" customHeight="1" x14ac:dyDescent="0.25"/>
    <row r="122" ht="15.95" customHeight="1" x14ac:dyDescent="0.25"/>
    <row r="123" ht="15.95" customHeight="1" x14ac:dyDescent="0.25"/>
    <row r="124" ht="15.95" customHeight="1" x14ac:dyDescent="0.25"/>
  </sheetData>
  <sortState ref="A34:AJ35">
    <sortCondition ref="P1:P12"/>
  </sortState>
  <mergeCells count="195">
    <mergeCell ref="J92:K94"/>
    <mergeCell ref="H79:L79"/>
    <mergeCell ref="H70:L70"/>
    <mergeCell ref="H41:L41"/>
    <mergeCell ref="H54:L54"/>
    <mergeCell ref="H47:L47"/>
    <mergeCell ref="H59:L59"/>
    <mergeCell ref="H62:L62"/>
    <mergeCell ref="J89:K91"/>
    <mergeCell ref="H45:L45"/>
    <mergeCell ref="H73:L73"/>
    <mergeCell ref="K17:K18"/>
    <mergeCell ref="K19:K20"/>
    <mergeCell ref="K21:K22"/>
    <mergeCell ref="K23:K24"/>
    <mergeCell ref="K25:K26"/>
    <mergeCell ref="K27:K28"/>
    <mergeCell ref="E60:G60"/>
    <mergeCell ref="H60:L60"/>
    <mergeCell ref="H53:L53"/>
    <mergeCell ref="H55:L55"/>
    <mergeCell ref="H57:L57"/>
    <mergeCell ref="E59:G59"/>
    <mergeCell ref="E39:G39"/>
    <mergeCell ref="H42:L42"/>
    <mergeCell ref="H44:L44"/>
    <mergeCell ref="H46:L46"/>
    <mergeCell ref="H49:L49"/>
    <mergeCell ref="E47:G47"/>
    <mergeCell ref="E48:G48"/>
    <mergeCell ref="E49:G49"/>
    <mergeCell ref="F19:F20"/>
    <mergeCell ref="G19:G20"/>
    <mergeCell ref="H19:H20"/>
    <mergeCell ref="I19:I20"/>
    <mergeCell ref="B69:G80"/>
    <mergeCell ref="E50:G50"/>
    <mergeCell ref="E51:G51"/>
    <mergeCell ref="E52:G52"/>
    <mergeCell ref="E53:G53"/>
    <mergeCell ref="E54:G54"/>
    <mergeCell ref="E55:G55"/>
    <mergeCell ref="E56:G56"/>
    <mergeCell ref="E57:G57"/>
    <mergeCell ref="E58:G58"/>
    <mergeCell ref="B68:M68"/>
    <mergeCell ref="H74:L74"/>
    <mergeCell ref="H75:L75"/>
    <mergeCell ref="H58:L58"/>
    <mergeCell ref="H50:L50"/>
    <mergeCell ref="H51:L51"/>
    <mergeCell ref="H71:L71"/>
    <mergeCell ref="H72:L72"/>
    <mergeCell ref="E63:G66"/>
    <mergeCell ref="H52:L52"/>
    <mergeCell ref="E62:G62"/>
    <mergeCell ref="E61:G61"/>
    <mergeCell ref="H61:L61"/>
    <mergeCell ref="O2:T2"/>
    <mergeCell ref="B26:C26"/>
    <mergeCell ref="G25:G26"/>
    <mergeCell ref="J17:J18"/>
    <mergeCell ref="H17:H18"/>
    <mergeCell ref="I25:I26"/>
    <mergeCell ref="G17:G18"/>
    <mergeCell ref="L17:L18"/>
    <mergeCell ref="L23:L24"/>
    <mergeCell ref="J25:J26"/>
    <mergeCell ref="B18:C18"/>
    <mergeCell ref="B17:C17"/>
    <mergeCell ref="F12:G12"/>
    <mergeCell ref="B23:C23"/>
    <mergeCell ref="E23:E24"/>
    <mergeCell ref="F23:F24"/>
    <mergeCell ref="G23:G24"/>
    <mergeCell ref="H23:H24"/>
    <mergeCell ref="B2:D2"/>
    <mergeCell ref="B3:D3"/>
    <mergeCell ref="D15:D16"/>
    <mergeCell ref="F15:F16"/>
    <mergeCell ref="K15:K16"/>
    <mergeCell ref="C4:D4"/>
    <mergeCell ref="C5:D5"/>
    <mergeCell ref="H15:H16"/>
    <mergeCell ref="I15:I16"/>
    <mergeCell ref="L15:M16"/>
    <mergeCell ref="O15:T15"/>
    <mergeCell ref="F4:G4"/>
    <mergeCell ref="O3:T4"/>
    <mergeCell ref="O5:T6"/>
    <mergeCell ref="O7:T8"/>
    <mergeCell ref="B15:C15"/>
    <mergeCell ref="B16:C16"/>
    <mergeCell ref="B13:D13"/>
    <mergeCell ref="B11:D11"/>
    <mergeCell ref="B9:D9"/>
    <mergeCell ref="B12:D12"/>
    <mergeCell ref="B10:D10"/>
    <mergeCell ref="I3:J3"/>
    <mergeCell ref="AC15:AH15"/>
    <mergeCell ref="E15:E16"/>
    <mergeCell ref="O11:T12"/>
    <mergeCell ref="O13:T13"/>
    <mergeCell ref="B6:D6"/>
    <mergeCell ref="B7:D7"/>
    <mergeCell ref="V15:AA15"/>
    <mergeCell ref="H34:L34"/>
    <mergeCell ref="I17:I18"/>
    <mergeCell ref="B25:C25"/>
    <mergeCell ref="F11:G11"/>
    <mergeCell ref="F10:G10"/>
    <mergeCell ref="E27:E28"/>
    <mergeCell ref="O33:T33"/>
    <mergeCell ref="V33:AA33"/>
    <mergeCell ref="AC33:AH33"/>
    <mergeCell ref="I23:I24"/>
    <mergeCell ref="J23:J24"/>
    <mergeCell ref="E33:G33"/>
    <mergeCell ref="H33:L33"/>
    <mergeCell ref="B33:D33"/>
    <mergeCell ref="B31:M31"/>
    <mergeCell ref="B19:C19"/>
    <mergeCell ref="E19:E20"/>
    <mergeCell ref="J95:K97"/>
    <mergeCell ref="J27:J28"/>
    <mergeCell ref="E83:F83"/>
    <mergeCell ref="I83:J83"/>
    <mergeCell ref="J86:K88"/>
    <mergeCell ref="H69:L69"/>
    <mergeCell ref="H76:L76"/>
    <mergeCell ref="H77:L77"/>
    <mergeCell ref="H78:L78"/>
    <mergeCell ref="H80:L80"/>
    <mergeCell ref="H48:L48"/>
    <mergeCell ref="B29:L29"/>
    <mergeCell ref="L27:L28"/>
    <mergeCell ref="B82:M82"/>
    <mergeCell ref="B67:M67"/>
    <mergeCell ref="I27:I28"/>
    <mergeCell ref="E44:G44"/>
    <mergeCell ref="E45:G45"/>
    <mergeCell ref="E46:G46"/>
    <mergeCell ref="B81:M81"/>
    <mergeCell ref="B30:L30"/>
    <mergeCell ref="H56:L56"/>
    <mergeCell ref="H35:L35"/>
    <mergeCell ref="H36:L36"/>
    <mergeCell ref="I2:J2"/>
    <mergeCell ref="J15:J16"/>
    <mergeCell ref="G15:G16"/>
    <mergeCell ref="H39:L39"/>
    <mergeCell ref="H40:L40"/>
    <mergeCell ref="F27:F28"/>
    <mergeCell ref="B27:C27"/>
    <mergeCell ref="B28:C28"/>
    <mergeCell ref="H37:L37"/>
    <mergeCell ref="F2:G2"/>
    <mergeCell ref="F3:G3"/>
    <mergeCell ref="F5:G6"/>
    <mergeCell ref="F13:G13"/>
    <mergeCell ref="F9:G9"/>
    <mergeCell ref="E34:G34"/>
    <mergeCell ref="E25:E26"/>
    <mergeCell ref="F25:F26"/>
    <mergeCell ref="L25:L26"/>
    <mergeCell ref="E35:G35"/>
    <mergeCell ref="F17:F18"/>
    <mergeCell ref="H25:H26"/>
    <mergeCell ref="E17:E18"/>
    <mergeCell ref="B8:D8"/>
    <mergeCell ref="E38:G38"/>
    <mergeCell ref="B24:C24"/>
    <mergeCell ref="G27:G28"/>
    <mergeCell ref="H27:H28"/>
    <mergeCell ref="H43:L43"/>
    <mergeCell ref="H38:L38"/>
    <mergeCell ref="E36:G36"/>
    <mergeCell ref="E37:G37"/>
    <mergeCell ref="B39:D40"/>
    <mergeCell ref="E40:G40"/>
    <mergeCell ref="E41:G41"/>
    <mergeCell ref="E42:G42"/>
    <mergeCell ref="E43:G43"/>
    <mergeCell ref="J19:J20"/>
    <mergeCell ref="L19:L20"/>
    <mergeCell ref="B20:C20"/>
    <mergeCell ref="B21:C21"/>
    <mergeCell ref="E21:E22"/>
    <mergeCell ref="F21:F22"/>
    <mergeCell ref="G21:G22"/>
    <mergeCell ref="H21:H22"/>
    <mergeCell ref="I21:I22"/>
    <mergeCell ref="J21:J22"/>
    <mergeCell ref="L21:L22"/>
    <mergeCell ref="B22:C22"/>
  </mergeCells>
  <dataValidations count="11">
    <dataValidation type="list" allowBlank="1" showInputMessage="1" showErrorMessage="1" sqref="F5">
      <formula1>Rate_Type</formula1>
    </dataValidation>
    <dataValidation type="list" allowBlank="1" showInputMessage="1" showErrorMessage="1" sqref="G8">
      <formula1>Bases</formula1>
    </dataValidation>
    <dataValidation type="list" allowBlank="1" showInputMessage="1" showErrorMessage="1" sqref="C5">
      <formula1>Budget_Type</formula1>
    </dataValidation>
    <dataValidation type="list" allowBlank="1" showInputMessage="1" showErrorMessage="1" sqref="D28 D24 D26 D18 D20 D22">
      <formula1>Role_Type</formula1>
    </dataValidation>
    <dataValidation type="list" allowBlank="1" showInputMessage="1" showErrorMessage="1" prompt="Please select one of these roles." sqref="D17 D23 D27 D25 D19 D21">
      <formula1>Roles</formula1>
    </dataValidation>
    <dataValidation type="list" allowBlank="1" showInputMessage="1" showErrorMessage="1" sqref="I3">
      <formula1>"select,no,Yes - Multiple PI Proposal"</formula1>
    </dataValidation>
    <dataValidation type="list" allowBlank="1" showInputMessage="1" showErrorMessage="1" sqref="F10">
      <formula1>"select,YES,NO"</formula1>
    </dataValidation>
    <dataValidation type="list" allowBlank="1" showInputMessage="1" showErrorMessage="1" sqref="B9:D9">
      <formula1>Dept</formula1>
    </dataValidation>
    <dataValidation type="list" allowBlank="1" showInputMessage="1" showErrorMessage="1" sqref="L17:L28">
      <formula1>Fringe_Type</formula1>
    </dataValidation>
    <dataValidation type="list" allowBlank="1" showInputMessage="1" showErrorMessage="1" sqref="J17:J28">
      <formula1>Appt</formula1>
    </dataValidation>
    <dataValidation type="list" allowBlank="1" showInputMessage="1" showErrorMessage="1" sqref="B11:D11 B13:D13">
      <formula1>SponsorList</formula1>
    </dataValidation>
  </dataValidations>
  <hyperlinks>
    <hyperlink ref="O13" r:id="rId1" location="fringebenefitrates"/>
    <hyperlink ref="B39" r:id="rId2"/>
  </hyperlinks>
  <pageMargins left="0.2" right="0" top="0.25" bottom="0.5" header="0.1" footer="0.25"/>
  <pageSetup scale="50" fitToWidth="4" orientation="portrait" r:id="rId3"/>
  <headerFooter>
    <oddHeader>&amp;L&amp;10printed &amp;D at &amp;T&amp;R&amp;10UVM Sponsored Project Budget Form</oddHeader>
    <oddFooter>&amp;L&amp;10form updated 11/02/18&amp;C&amp;10&amp;P of &amp;N</oddFooter>
  </headerFooter>
  <colBreaks count="2" manualBreakCount="2">
    <brk id="20" max="82" man="1"/>
    <brk id="27" max="82"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Lookups!$J$5:$J$11</xm:f>
          </x14:formula1>
          <xm:sqref>F3:G3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G50"/>
  <sheetViews>
    <sheetView showGridLines="0" zoomScale="80" zoomScaleNormal="80" workbookViewId="0"/>
  </sheetViews>
  <sheetFormatPr defaultColWidth="9.140625" defaultRowHeight="20.100000000000001" customHeight="1" x14ac:dyDescent="0.25"/>
  <cols>
    <col min="1" max="1" width="2.7109375" style="46" customWidth="1"/>
    <col min="2" max="3" width="50.7109375" style="46" customWidth="1"/>
    <col min="4" max="5" width="10.7109375" style="46" customWidth="1"/>
    <col min="6" max="6" width="15.7109375" style="46" customWidth="1"/>
    <col min="7" max="7" width="10.7109375" style="45" customWidth="1"/>
    <col min="8" max="8" width="19.5703125" style="45" customWidth="1"/>
    <col min="9" max="9" width="10.7109375" style="156" customWidth="1"/>
    <col min="10" max="13" width="10.7109375" style="45" customWidth="1"/>
    <col min="14" max="15" width="10.7109375" style="46" customWidth="1"/>
    <col min="16" max="16" width="20.7109375" style="46" customWidth="1"/>
    <col min="17" max="17" width="17.7109375" style="46" customWidth="1"/>
    <col min="18" max="18" width="19.5703125" style="47" customWidth="1"/>
    <col min="19" max="19" width="25.140625" style="47" customWidth="1"/>
    <col min="20" max="20" width="31.28515625" style="47" customWidth="1"/>
    <col min="21" max="23" width="16.7109375" style="47" customWidth="1"/>
    <col min="24" max="28" width="20.7109375" style="47" customWidth="1"/>
    <col min="29" max="33" width="20.7109375" style="47" hidden="1" customWidth="1"/>
    <col min="34" max="48" width="20.7109375" style="47" customWidth="1"/>
    <col min="49" max="16384" width="9.140625" style="47"/>
  </cols>
  <sheetData>
    <row r="1" spans="1:23" ht="20.100000000000001" customHeight="1" thickBot="1" x14ac:dyDescent="0.3">
      <c r="B1" s="48"/>
      <c r="C1" s="48"/>
      <c r="D1" s="48"/>
      <c r="E1" s="48"/>
      <c r="F1" s="48"/>
      <c r="G1" s="389" t="s">
        <v>449</v>
      </c>
      <c r="H1" s="390"/>
      <c r="I1" s="390"/>
      <c r="J1" s="390"/>
      <c r="K1" s="390"/>
      <c r="L1" s="390"/>
      <c r="M1" s="391"/>
    </row>
    <row r="2" spans="1:23" ht="20.100000000000001" customHeight="1" x14ac:dyDescent="0.25">
      <c r="B2" s="413" t="s">
        <v>448</v>
      </c>
      <c r="C2" s="414"/>
      <c r="D2" s="414"/>
      <c r="E2" s="415"/>
      <c r="F2" s="48"/>
      <c r="G2" s="155"/>
      <c r="I2" s="45"/>
    </row>
    <row r="3" spans="1:23" ht="20.100000000000001" customHeight="1" thickBot="1" x14ac:dyDescent="0.3">
      <c r="B3" s="416">
        <f>'Tab 1'!B3:D3</f>
        <v>0</v>
      </c>
      <c r="C3" s="417"/>
      <c r="D3" s="417"/>
      <c r="E3" s="418"/>
      <c r="F3" s="48"/>
      <c r="G3" s="155"/>
      <c r="I3" s="139"/>
    </row>
    <row r="4" spans="1:23" ht="20.100000000000001" customHeight="1" thickBot="1" x14ac:dyDescent="0.3">
      <c r="F4" s="48"/>
      <c r="J4" s="156"/>
      <c r="K4" s="156"/>
      <c r="L4" s="156"/>
      <c r="M4" s="156"/>
      <c r="N4" s="49"/>
      <c r="O4" s="49"/>
      <c r="P4" s="49"/>
      <c r="Q4" s="49"/>
      <c r="R4" s="49"/>
      <c r="S4" s="49"/>
      <c r="T4" s="49"/>
      <c r="U4" s="49"/>
    </row>
    <row r="5" spans="1:23" ht="20.100000000000001" customHeight="1" x14ac:dyDescent="0.25">
      <c r="B5" s="407" t="s">
        <v>376</v>
      </c>
      <c r="C5" s="408"/>
      <c r="D5" s="408"/>
      <c r="E5" s="409"/>
      <c r="F5" s="48"/>
      <c r="J5" s="156"/>
      <c r="K5" s="156"/>
      <c r="L5" s="156"/>
      <c r="M5" s="156"/>
      <c r="N5" s="49"/>
      <c r="O5" s="49"/>
      <c r="P5" s="49"/>
      <c r="Q5" s="49"/>
      <c r="R5" s="49"/>
      <c r="S5" s="49"/>
      <c r="T5" s="49"/>
      <c r="U5" s="49"/>
    </row>
    <row r="6" spans="1:23" ht="20.100000000000001" customHeight="1" x14ac:dyDescent="0.25">
      <c r="B6" s="164"/>
      <c r="C6" s="137"/>
      <c r="D6" s="137"/>
      <c r="E6" s="165"/>
      <c r="F6" s="48"/>
      <c r="J6" s="156"/>
      <c r="K6" s="156"/>
      <c r="L6" s="156"/>
      <c r="M6" s="156"/>
      <c r="N6" s="49"/>
      <c r="O6" s="49"/>
      <c r="P6" s="49"/>
      <c r="Q6" s="49"/>
      <c r="R6" s="49"/>
      <c r="S6" s="49"/>
      <c r="T6" s="49"/>
      <c r="U6" s="49"/>
    </row>
    <row r="7" spans="1:23" ht="20.100000000000001" customHeight="1" x14ac:dyDescent="0.25">
      <c r="B7" s="182"/>
      <c r="E7" s="183"/>
      <c r="F7" s="48"/>
      <c r="J7" s="156"/>
      <c r="K7" s="156"/>
      <c r="L7" s="156"/>
      <c r="M7" s="156"/>
      <c r="N7" s="49"/>
      <c r="O7" s="49"/>
      <c r="P7" s="49"/>
      <c r="Q7" s="49"/>
      <c r="R7" s="49"/>
      <c r="S7" s="49"/>
      <c r="T7" s="49"/>
      <c r="U7" s="49"/>
    </row>
    <row r="8" spans="1:23" ht="20.100000000000001" customHeight="1" thickBot="1" x14ac:dyDescent="0.3">
      <c r="B8" s="166"/>
      <c r="C8" s="167"/>
      <c r="D8" s="167"/>
      <c r="E8" s="168"/>
      <c r="F8" s="48"/>
      <c r="J8" s="156"/>
      <c r="K8" s="156"/>
      <c r="L8" s="156"/>
      <c r="M8" s="156"/>
      <c r="N8" s="49"/>
      <c r="O8" s="49"/>
      <c r="P8" s="252" t="s">
        <v>3132</v>
      </c>
      <c r="Q8" s="252" t="s">
        <v>3142</v>
      </c>
      <c r="R8" s="253" t="s">
        <v>3133</v>
      </c>
      <c r="S8" s="252" t="s">
        <v>3134</v>
      </c>
      <c r="T8" s="252" t="s">
        <v>3135</v>
      </c>
      <c r="U8" s="252" t="s">
        <v>3136</v>
      </c>
      <c r="V8" s="252" t="s">
        <v>3137</v>
      </c>
      <c r="W8" s="252" t="s">
        <v>3138</v>
      </c>
    </row>
    <row r="9" spans="1:23" ht="20.100000000000001" customHeight="1" thickBot="1" x14ac:dyDescent="0.3">
      <c r="F9" s="48"/>
      <c r="J9" s="156"/>
      <c r="K9" s="156"/>
      <c r="L9" s="156"/>
      <c r="M9" s="156"/>
      <c r="N9" s="49"/>
      <c r="O9" s="49"/>
      <c r="P9" s="240" t="s">
        <v>3105</v>
      </c>
      <c r="Q9" s="369" t="s">
        <v>3143</v>
      </c>
      <c r="R9" s="137" t="s">
        <v>30</v>
      </c>
      <c r="S9" s="240" t="s">
        <v>3118</v>
      </c>
      <c r="T9" s="137" t="s">
        <v>3121</v>
      </c>
      <c r="U9" s="369" t="s">
        <v>3139</v>
      </c>
      <c r="V9" s="371" t="s">
        <v>3130</v>
      </c>
      <c r="W9" s="249" t="s">
        <v>3131</v>
      </c>
    </row>
    <row r="10" spans="1:23" ht="20.100000000000001" customHeight="1" x14ac:dyDescent="0.25">
      <c r="B10" s="395" t="s">
        <v>441</v>
      </c>
      <c r="C10" s="396"/>
      <c r="D10" s="396"/>
      <c r="E10" s="397"/>
      <c r="F10" s="47"/>
      <c r="G10" s="254" t="s">
        <v>3144</v>
      </c>
      <c r="J10" s="156"/>
      <c r="K10" s="156"/>
      <c r="L10" s="156"/>
      <c r="M10" s="156"/>
      <c r="N10" s="47"/>
      <c r="O10" s="47"/>
      <c r="P10" s="241" t="s">
        <v>3106</v>
      </c>
      <c r="Q10" s="370"/>
      <c r="R10" s="47" t="s">
        <v>31</v>
      </c>
      <c r="S10" s="367" t="s">
        <v>3119</v>
      </c>
      <c r="T10" s="47" t="s">
        <v>3123</v>
      </c>
      <c r="U10" s="370"/>
      <c r="V10" s="372"/>
      <c r="W10" s="241"/>
    </row>
    <row r="11" spans="1:23" ht="20.100000000000001" customHeight="1" x14ac:dyDescent="0.25">
      <c r="B11" s="398" t="s">
        <v>368</v>
      </c>
      <c r="C11" s="399"/>
      <c r="D11" s="399"/>
      <c r="E11" s="400"/>
      <c r="F11" s="47"/>
      <c r="G11" s="381" t="s">
        <v>412</v>
      </c>
      <c r="H11" s="382"/>
      <c r="I11" s="382"/>
      <c r="J11" s="382"/>
      <c r="K11" s="382"/>
      <c r="L11" s="382"/>
      <c r="M11" s="382"/>
      <c r="N11" s="383"/>
      <c r="O11" s="47"/>
      <c r="P11" s="241" t="s">
        <v>3109</v>
      </c>
      <c r="Q11" s="370"/>
      <c r="R11" s="47" t="s">
        <v>3140</v>
      </c>
      <c r="S11" s="367"/>
      <c r="T11" s="47" t="s">
        <v>3122</v>
      </c>
      <c r="U11" s="370"/>
      <c r="V11" s="372"/>
      <c r="W11" s="241"/>
    </row>
    <row r="12" spans="1:23" s="51" customFormat="1" ht="20.100000000000001" customHeight="1" x14ac:dyDescent="0.25">
      <c r="A12" s="50"/>
      <c r="B12" s="172" t="s">
        <v>373</v>
      </c>
      <c r="C12" s="173" t="s">
        <v>406</v>
      </c>
      <c r="D12" s="174" t="s">
        <v>435</v>
      </c>
      <c r="E12" s="175" t="s">
        <v>404</v>
      </c>
      <c r="G12" s="237" t="s">
        <v>27</v>
      </c>
      <c r="H12" s="237" t="s">
        <v>3101</v>
      </c>
      <c r="I12" s="237" t="s">
        <v>28</v>
      </c>
      <c r="J12" s="237" t="s">
        <v>29</v>
      </c>
      <c r="K12" s="237" t="s">
        <v>3102</v>
      </c>
      <c r="L12" s="237" t="s">
        <v>3103</v>
      </c>
      <c r="M12" s="237" t="s">
        <v>380</v>
      </c>
      <c r="N12" s="237" t="s">
        <v>3104</v>
      </c>
      <c r="P12" s="242" t="s">
        <v>3110</v>
      </c>
      <c r="Q12" s="370"/>
      <c r="R12" s="51" t="s">
        <v>3141</v>
      </c>
      <c r="S12" s="242"/>
      <c r="T12" s="51" t="s">
        <v>3124</v>
      </c>
      <c r="U12" s="370"/>
      <c r="V12" s="372"/>
      <c r="W12" s="242"/>
    </row>
    <row r="13" spans="1:23" s="54" customFormat="1" ht="20.100000000000001" customHeight="1" x14ac:dyDescent="0.25">
      <c r="A13" s="52"/>
      <c r="B13" s="162"/>
      <c r="C13" s="59"/>
      <c r="D13" s="53"/>
      <c r="E13" s="163"/>
      <c r="G13" s="190"/>
      <c r="H13" s="190"/>
      <c r="I13" s="190"/>
      <c r="J13" s="190"/>
      <c r="K13" s="239"/>
      <c r="L13" s="190"/>
      <c r="M13" s="238"/>
      <c r="N13" s="239"/>
      <c r="P13" s="242" t="s">
        <v>3111</v>
      </c>
      <c r="Q13" s="370"/>
      <c r="R13" s="54" t="s">
        <v>32</v>
      </c>
      <c r="S13" s="368" t="s">
        <v>3120</v>
      </c>
      <c r="T13" s="54" t="s">
        <v>3125</v>
      </c>
      <c r="U13" s="370"/>
      <c r="V13" s="372"/>
      <c r="W13" s="243"/>
    </row>
    <row r="14" spans="1:23" s="54" customFormat="1" ht="20.100000000000001" customHeight="1" x14ac:dyDescent="0.25">
      <c r="A14" s="52"/>
      <c r="B14" s="162"/>
      <c r="C14" s="59"/>
      <c r="D14" s="53"/>
      <c r="E14" s="163"/>
      <c r="G14" s="190"/>
      <c r="H14" s="190"/>
      <c r="I14" s="190"/>
      <c r="J14" s="190"/>
      <c r="K14" s="239"/>
      <c r="L14" s="190"/>
      <c r="M14" s="238"/>
      <c r="N14" s="239"/>
      <c r="P14" s="242" t="s">
        <v>3112</v>
      </c>
      <c r="Q14" s="370"/>
      <c r="R14" s="54" t="s">
        <v>33</v>
      </c>
      <c r="S14" s="368"/>
      <c r="T14" s="54" t="s">
        <v>3126</v>
      </c>
      <c r="U14" s="370"/>
      <c r="V14" s="372"/>
      <c r="W14" s="243"/>
    </row>
    <row r="15" spans="1:23" s="54" customFormat="1" ht="20.100000000000001" customHeight="1" x14ac:dyDescent="0.25">
      <c r="A15" s="52"/>
      <c r="B15" s="162"/>
      <c r="C15" s="59"/>
      <c r="D15" s="53"/>
      <c r="E15" s="163"/>
      <c r="G15" s="190"/>
      <c r="H15" s="190"/>
      <c r="I15" s="190"/>
      <c r="J15" s="190"/>
      <c r="K15" s="239"/>
      <c r="L15" s="190"/>
      <c r="M15" s="238"/>
      <c r="N15" s="239"/>
      <c r="P15" s="242" t="s">
        <v>3113</v>
      </c>
      <c r="Q15" s="370"/>
      <c r="S15" s="368"/>
      <c r="T15" s="54" t="s">
        <v>3128</v>
      </c>
      <c r="U15" s="370"/>
      <c r="V15" s="372"/>
      <c r="W15" s="243"/>
    </row>
    <row r="16" spans="1:23" s="54" customFormat="1" ht="20.100000000000001" customHeight="1" x14ac:dyDescent="0.25">
      <c r="A16" s="52"/>
      <c r="B16" s="162"/>
      <c r="C16" s="55"/>
      <c r="D16" s="53"/>
      <c r="E16" s="163"/>
      <c r="G16" s="190"/>
      <c r="H16" s="190"/>
      <c r="I16" s="190"/>
      <c r="J16" s="190"/>
      <c r="K16" s="239"/>
      <c r="L16" s="190"/>
      <c r="M16" s="238"/>
      <c r="N16" s="239"/>
      <c r="P16" s="242" t="s">
        <v>3114</v>
      </c>
      <c r="Q16" s="242"/>
      <c r="S16" s="368"/>
      <c r="T16" s="54" t="s">
        <v>3129</v>
      </c>
      <c r="U16" s="370"/>
      <c r="V16" s="372"/>
      <c r="W16" s="243"/>
    </row>
    <row r="17" spans="1:23" s="54" customFormat="1" ht="20.100000000000001" customHeight="1" x14ac:dyDescent="0.25">
      <c r="A17" s="52"/>
      <c r="B17" s="162"/>
      <c r="C17" s="55"/>
      <c r="D17" s="53"/>
      <c r="E17" s="163"/>
      <c r="G17" s="190"/>
      <c r="H17" s="190"/>
      <c r="I17" s="190"/>
      <c r="J17" s="190"/>
      <c r="K17" s="239"/>
      <c r="L17" s="190"/>
      <c r="M17" s="238"/>
      <c r="N17" s="239"/>
      <c r="P17" s="242" t="s">
        <v>3115</v>
      </c>
      <c r="Q17" s="242"/>
      <c r="S17" s="368"/>
      <c r="T17" s="54" t="s">
        <v>3127</v>
      </c>
      <c r="U17" s="370"/>
      <c r="V17" s="372"/>
      <c r="W17" s="243"/>
    </row>
    <row r="18" spans="1:23" s="54" customFormat="1" ht="20.100000000000001" customHeight="1" x14ac:dyDescent="0.25">
      <c r="A18" s="52"/>
      <c r="B18" s="162"/>
      <c r="C18" s="59" t="s">
        <v>458</v>
      </c>
      <c r="D18" s="53"/>
      <c r="E18" s="163"/>
      <c r="G18" s="380" t="s">
        <v>438</v>
      </c>
      <c r="H18" s="380"/>
      <c r="I18" s="380"/>
      <c r="J18" s="380"/>
      <c r="K18" s="380"/>
      <c r="L18" s="380"/>
      <c r="M18" s="380"/>
      <c r="N18" s="380"/>
      <c r="P18" s="242" t="s">
        <v>3116</v>
      </c>
      <c r="Q18" s="242"/>
      <c r="S18" s="368"/>
      <c r="U18" s="370"/>
      <c r="V18" s="372"/>
      <c r="W18" s="243"/>
    </row>
    <row r="19" spans="1:23" s="54" customFormat="1" ht="20.100000000000001" customHeight="1" x14ac:dyDescent="0.25">
      <c r="A19" s="52"/>
      <c r="B19" s="162"/>
      <c r="C19" s="59" t="s">
        <v>459</v>
      </c>
      <c r="D19" s="53"/>
      <c r="E19" s="163" t="e">
        <f>'Tab 1'!AA83</f>
        <v>#N/A</v>
      </c>
      <c r="G19" s="377" t="s">
        <v>437</v>
      </c>
      <c r="H19" s="378"/>
      <c r="I19" s="378"/>
      <c r="J19" s="378"/>
      <c r="K19" s="378"/>
      <c r="L19" s="378"/>
      <c r="M19" s="378"/>
      <c r="N19" s="379"/>
      <c r="P19" s="242" t="s">
        <v>3117</v>
      </c>
      <c r="Q19" s="242"/>
      <c r="S19" s="368"/>
      <c r="U19" s="370"/>
      <c r="V19" s="372"/>
      <c r="W19" s="243"/>
    </row>
    <row r="20" spans="1:23" s="51" customFormat="1" ht="20.100000000000001" customHeight="1" x14ac:dyDescent="0.25">
      <c r="A20" s="50"/>
      <c r="B20" s="410" t="s">
        <v>402</v>
      </c>
      <c r="C20" s="411"/>
      <c r="D20" s="412"/>
      <c r="E20" s="176" t="e">
        <f>SUM(E13:E19)</f>
        <v>#N/A</v>
      </c>
      <c r="F20" s="46"/>
      <c r="G20" s="45"/>
      <c r="H20" s="45"/>
      <c r="I20" s="156"/>
      <c r="J20" s="45"/>
      <c r="K20" s="45"/>
      <c r="L20" s="157"/>
      <c r="M20" s="157"/>
      <c r="N20" s="50"/>
      <c r="O20" s="50"/>
      <c r="P20" s="244" t="s">
        <v>3107</v>
      </c>
      <c r="Q20" s="244"/>
      <c r="S20" s="368"/>
      <c r="T20" s="248"/>
      <c r="U20" s="370"/>
      <c r="V20" s="242"/>
      <c r="W20" s="242"/>
    </row>
    <row r="21" spans="1:23" s="54" customFormat="1" ht="20.100000000000001" customHeight="1" x14ac:dyDescent="0.25">
      <c r="A21" s="52"/>
      <c r="B21" s="384" t="s">
        <v>414</v>
      </c>
      <c r="C21" s="385"/>
      <c r="D21" s="385"/>
      <c r="E21" s="177" t="e">
        <f>'Tab 1'!AA84</f>
        <v>#N/A</v>
      </c>
      <c r="G21" s="45"/>
      <c r="H21" s="45"/>
      <c r="I21" s="156"/>
      <c r="J21" s="45"/>
      <c r="K21" s="45"/>
      <c r="L21" s="142"/>
      <c r="M21" s="142"/>
      <c r="P21" s="245" t="s">
        <v>3108</v>
      </c>
      <c r="Q21" s="245"/>
      <c r="R21" s="246"/>
      <c r="S21" s="247"/>
      <c r="T21" s="246"/>
      <c r="U21" s="18"/>
      <c r="V21" s="247"/>
      <c r="W21" s="247"/>
    </row>
    <row r="22" spans="1:23" s="51" customFormat="1" ht="20.100000000000001" customHeight="1" thickBot="1" x14ac:dyDescent="0.3">
      <c r="A22" s="50"/>
      <c r="B22" s="386" t="s">
        <v>413</v>
      </c>
      <c r="C22" s="387"/>
      <c r="D22" s="387"/>
      <c r="E22" s="178" t="e">
        <f>E21-E20</f>
        <v>#N/A</v>
      </c>
      <c r="F22" s="46"/>
      <c r="G22" s="45"/>
      <c r="H22" s="45"/>
      <c r="I22" s="156"/>
      <c r="J22" s="45"/>
      <c r="K22" s="45"/>
      <c r="L22" s="157"/>
      <c r="M22" s="157"/>
      <c r="N22" s="50"/>
      <c r="O22" s="50"/>
      <c r="P22" s="50"/>
      <c r="Q22" s="50"/>
      <c r="U22" s="17"/>
    </row>
    <row r="23" spans="1:23" ht="20.100000000000001" customHeight="1" thickBot="1" x14ac:dyDescent="0.3">
      <c r="F23" s="48"/>
      <c r="J23" s="156"/>
      <c r="K23" s="156"/>
      <c r="L23" s="156"/>
      <c r="M23" s="156"/>
      <c r="N23" s="49"/>
      <c r="O23" s="49"/>
      <c r="P23" s="49"/>
      <c r="Q23" s="49"/>
      <c r="R23" s="49"/>
      <c r="S23" s="49"/>
      <c r="T23" s="49"/>
      <c r="U23" s="17"/>
    </row>
    <row r="24" spans="1:23" s="56" customFormat="1" ht="20.100000000000001" customHeight="1" x14ac:dyDescent="0.2">
      <c r="B24" s="419" t="s">
        <v>457</v>
      </c>
      <c r="C24" s="420"/>
      <c r="D24" s="373" t="s">
        <v>444</v>
      </c>
      <c r="E24" s="375" t="s">
        <v>460</v>
      </c>
      <c r="F24" s="50"/>
      <c r="G24" s="401" t="s">
        <v>463</v>
      </c>
      <c r="H24" s="402"/>
      <c r="I24" s="402"/>
      <c r="J24" s="402"/>
      <c r="K24" s="402"/>
      <c r="L24" s="402"/>
      <c r="M24" s="403"/>
      <c r="S24" s="250"/>
      <c r="T24" s="250"/>
      <c r="U24" s="17"/>
      <c r="V24" s="250"/>
    </row>
    <row r="25" spans="1:23" s="56" customFormat="1" ht="20.100000000000001" customHeight="1" x14ac:dyDescent="0.2">
      <c r="B25" s="398" t="s">
        <v>431</v>
      </c>
      <c r="C25" s="421"/>
      <c r="D25" s="374"/>
      <c r="E25" s="376"/>
      <c r="F25" s="50"/>
      <c r="G25" s="404"/>
      <c r="H25" s="405"/>
      <c r="I25" s="405"/>
      <c r="J25" s="405"/>
      <c r="K25" s="405"/>
      <c r="L25" s="405"/>
      <c r="M25" s="406"/>
      <c r="S25" s="250"/>
      <c r="T25" s="250"/>
      <c r="U25" s="17"/>
      <c r="V25" s="250"/>
    </row>
    <row r="26" spans="1:23" s="56" customFormat="1" ht="20.100000000000001" customHeight="1" x14ac:dyDescent="0.2">
      <c r="B26" s="179" t="s">
        <v>308</v>
      </c>
      <c r="C26" s="185" t="s">
        <v>403</v>
      </c>
      <c r="D26" s="374"/>
      <c r="E26" s="376"/>
      <c r="F26" s="50"/>
      <c r="G26" s="158" t="s">
        <v>3</v>
      </c>
      <c r="H26" s="158" t="s">
        <v>2</v>
      </c>
      <c r="I26" s="158" t="s">
        <v>9</v>
      </c>
      <c r="J26" s="158" t="s">
        <v>10</v>
      </c>
      <c r="K26" s="158" t="s">
        <v>11</v>
      </c>
      <c r="L26" s="158" t="s">
        <v>462</v>
      </c>
      <c r="M26" s="158" t="s">
        <v>444</v>
      </c>
      <c r="S26" s="250"/>
      <c r="T26" s="250"/>
      <c r="U26" s="17"/>
      <c r="V26" s="250"/>
    </row>
    <row r="27" spans="1:23" s="136" customFormat="1" ht="20.100000000000001" customHeight="1" x14ac:dyDescent="0.25">
      <c r="B27" s="160">
        <f>'Tab 1'!B7</f>
        <v>0</v>
      </c>
      <c r="C27" s="147" t="str">
        <f>'Tab 1'!B9</f>
        <v>select</v>
      </c>
      <c r="D27" s="188">
        <v>1</v>
      </c>
      <c r="E27" s="184"/>
      <c r="F27" s="50"/>
      <c r="G27" s="202">
        <v>0</v>
      </c>
      <c r="H27" s="202">
        <v>0</v>
      </c>
      <c r="I27" s="202">
        <v>0</v>
      </c>
      <c r="J27" s="202">
        <v>0</v>
      </c>
      <c r="K27" s="202">
        <v>0</v>
      </c>
      <c r="L27" s="202">
        <f>AVERAGE(G27:K27)</f>
        <v>0</v>
      </c>
      <c r="M27" s="159" t="e">
        <f>L27/$L$31</f>
        <v>#DIV/0!</v>
      </c>
      <c r="S27" s="251"/>
      <c r="T27" s="251"/>
      <c r="U27" s="17"/>
      <c r="V27" s="251"/>
    </row>
    <row r="28" spans="1:23" s="136" customFormat="1" ht="20.100000000000001" customHeight="1" x14ac:dyDescent="0.25">
      <c r="B28" s="160"/>
      <c r="C28" s="186"/>
      <c r="D28" s="188"/>
      <c r="E28" s="161"/>
      <c r="F28" s="148"/>
      <c r="G28" s="202">
        <v>0</v>
      </c>
      <c r="H28" s="202">
        <v>0</v>
      </c>
      <c r="I28" s="202">
        <v>0</v>
      </c>
      <c r="J28" s="202">
        <v>0</v>
      </c>
      <c r="K28" s="202">
        <v>0</v>
      </c>
      <c r="L28" s="202">
        <f t="shared" ref="L28:L30" si="0">AVERAGE(G28:K28)</f>
        <v>0</v>
      </c>
      <c r="M28" s="159" t="e">
        <f t="shared" ref="M28:M31" si="1">L28/$L$31</f>
        <v>#DIV/0!</v>
      </c>
      <c r="S28" s="251"/>
      <c r="T28" s="251"/>
      <c r="U28" s="17"/>
      <c r="V28" s="251"/>
    </row>
    <row r="29" spans="1:23" s="136" customFormat="1" ht="20.100000000000001" customHeight="1" x14ac:dyDescent="0.25">
      <c r="B29" s="160"/>
      <c r="C29" s="186"/>
      <c r="D29" s="188"/>
      <c r="E29" s="161"/>
      <c r="F29" s="50"/>
      <c r="G29" s="202">
        <v>0</v>
      </c>
      <c r="H29" s="202">
        <v>0</v>
      </c>
      <c r="I29" s="202">
        <v>0</v>
      </c>
      <c r="J29" s="202">
        <v>0</v>
      </c>
      <c r="K29" s="202">
        <v>0</v>
      </c>
      <c r="L29" s="202">
        <f t="shared" si="0"/>
        <v>0</v>
      </c>
      <c r="M29" s="159" t="e">
        <f t="shared" si="1"/>
        <v>#DIV/0!</v>
      </c>
      <c r="S29" s="251"/>
      <c r="T29" s="251"/>
      <c r="U29" s="17"/>
      <c r="V29" s="251"/>
    </row>
    <row r="30" spans="1:23" s="136" customFormat="1" ht="20.100000000000001" customHeight="1" x14ac:dyDescent="0.25">
      <c r="B30" s="160"/>
      <c r="C30" s="186"/>
      <c r="D30" s="188"/>
      <c r="E30" s="161"/>
      <c r="F30" s="50"/>
      <c r="G30" s="202">
        <v>0</v>
      </c>
      <c r="H30" s="202">
        <v>0</v>
      </c>
      <c r="I30" s="202">
        <v>0</v>
      </c>
      <c r="J30" s="202">
        <v>0</v>
      </c>
      <c r="K30" s="202">
        <v>0</v>
      </c>
      <c r="L30" s="202">
        <f t="shared" si="0"/>
        <v>0</v>
      </c>
      <c r="M30" s="159" t="e">
        <f t="shared" si="1"/>
        <v>#DIV/0!</v>
      </c>
      <c r="S30" s="251"/>
      <c r="T30" s="17"/>
      <c r="U30" s="17"/>
      <c r="V30" s="251"/>
    </row>
    <row r="31" spans="1:23" s="136" customFormat="1" ht="20.100000000000001" customHeight="1" thickBot="1" x14ac:dyDescent="0.3">
      <c r="B31" s="181" t="s">
        <v>456</v>
      </c>
      <c r="C31" s="187"/>
      <c r="D31" s="189">
        <f>SUM(D27:D30)</f>
        <v>1</v>
      </c>
      <c r="E31" s="180"/>
      <c r="F31" s="50"/>
      <c r="G31" s="203"/>
      <c r="H31" s="204"/>
      <c r="I31" s="204"/>
      <c r="J31" s="204"/>
      <c r="K31" s="205"/>
      <c r="L31" s="206">
        <f>SUM(L27:L30)</f>
        <v>0</v>
      </c>
      <c r="M31" s="159" t="e">
        <f t="shared" si="1"/>
        <v>#DIV/0!</v>
      </c>
      <c r="S31" s="251"/>
      <c r="T31" s="17"/>
      <c r="U31" s="17"/>
      <c r="V31" s="251"/>
    </row>
    <row r="32" spans="1:23" ht="20.100000000000001" customHeight="1" x14ac:dyDescent="0.25">
      <c r="F32" s="50"/>
      <c r="T32" s="17"/>
      <c r="U32" s="17"/>
    </row>
    <row r="33" spans="1:21" s="51" customFormat="1" ht="31.5" customHeight="1" x14ac:dyDescent="0.25">
      <c r="A33" s="50"/>
      <c r="B33" s="392" t="s">
        <v>461</v>
      </c>
      <c r="C33" s="393"/>
      <c r="D33" s="393"/>
      <c r="E33" s="394"/>
      <c r="F33" s="50"/>
      <c r="G33" s="45"/>
      <c r="H33" s="45"/>
      <c r="I33" s="156"/>
      <c r="J33" s="45"/>
      <c r="K33" s="45"/>
      <c r="L33" s="157"/>
      <c r="M33" s="157"/>
      <c r="N33" s="50"/>
      <c r="O33" s="50"/>
      <c r="P33" s="50"/>
      <c r="Q33" s="50"/>
      <c r="U33" s="17"/>
    </row>
    <row r="34" spans="1:21" s="57" customFormat="1" ht="31.5" customHeight="1" x14ac:dyDescent="0.25">
      <c r="B34" s="366" t="s">
        <v>432</v>
      </c>
      <c r="C34" s="366"/>
      <c r="D34" s="366"/>
      <c r="E34" s="366"/>
      <c r="F34" s="50"/>
      <c r="G34" s="140"/>
      <c r="H34" s="140"/>
      <c r="I34" s="141"/>
      <c r="J34" s="140"/>
      <c r="K34" s="140"/>
      <c r="L34" s="142"/>
      <c r="M34" s="142"/>
      <c r="U34" s="17"/>
    </row>
    <row r="35" spans="1:21" s="57" customFormat="1" ht="31.5" customHeight="1" x14ac:dyDescent="0.25">
      <c r="B35" s="366" t="s">
        <v>433</v>
      </c>
      <c r="C35" s="366"/>
      <c r="D35" s="366"/>
      <c r="E35" s="366"/>
      <c r="F35" s="50"/>
      <c r="G35" s="140"/>
      <c r="H35" s="140"/>
      <c r="I35" s="141"/>
      <c r="J35" s="140"/>
      <c r="K35" s="140"/>
      <c r="L35" s="142"/>
      <c r="M35" s="142"/>
      <c r="U35" s="17"/>
    </row>
    <row r="36" spans="1:21" s="57" customFormat="1" ht="31.5" customHeight="1" x14ac:dyDescent="0.25">
      <c r="B36" s="366" t="s">
        <v>434</v>
      </c>
      <c r="C36" s="366"/>
      <c r="D36" s="366"/>
      <c r="E36" s="366"/>
      <c r="F36" s="50"/>
      <c r="G36" s="140"/>
      <c r="H36" s="140"/>
      <c r="I36" s="141"/>
      <c r="J36" s="140"/>
      <c r="K36" s="140"/>
      <c r="L36" s="142"/>
      <c r="M36" s="142"/>
      <c r="U36" s="17"/>
    </row>
    <row r="37" spans="1:21" s="58" customFormat="1" ht="31.5" customHeight="1" x14ac:dyDescent="0.25">
      <c r="B37" s="366" t="s">
        <v>445</v>
      </c>
      <c r="C37" s="366"/>
      <c r="D37" s="366"/>
      <c r="E37" s="366"/>
      <c r="F37" s="50"/>
      <c r="G37" s="143"/>
      <c r="H37" s="143"/>
      <c r="I37" s="143"/>
      <c r="J37" s="143"/>
      <c r="K37" s="143"/>
      <c r="L37" s="143"/>
      <c r="M37" s="143"/>
      <c r="U37" s="17"/>
    </row>
    <row r="38" spans="1:21" s="58" customFormat="1" ht="31.5" customHeight="1" x14ac:dyDescent="0.25">
      <c r="B38" s="388" t="s">
        <v>465</v>
      </c>
      <c r="C38" s="388"/>
      <c r="D38" s="388"/>
      <c r="E38" s="388"/>
      <c r="F38" s="50"/>
      <c r="G38" s="143"/>
      <c r="H38" s="143"/>
      <c r="I38" s="143"/>
      <c r="J38" s="143"/>
      <c r="K38" s="143"/>
      <c r="L38" s="143"/>
      <c r="M38" s="143"/>
      <c r="U38" s="17"/>
    </row>
    <row r="39" spans="1:21" ht="20.100000000000001" customHeight="1" x14ac:dyDescent="0.25">
      <c r="U39" s="17"/>
    </row>
    <row r="40" spans="1:21" ht="20.100000000000001" customHeight="1" x14ac:dyDescent="0.25">
      <c r="U40" s="17"/>
    </row>
    <row r="41" spans="1:21" ht="20.100000000000001" customHeight="1" x14ac:dyDescent="0.25">
      <c r="U41" s="17"/>
    </row>
    <row r="42" spans="1:21" ht="20.100000000000001" customHeight="1" x14ac:dyDescent="0.25">
      <c r="U42" s="17"/>
    </row>
    <row r="43" spans="1:21" ht="20.100000000000001" customHeight="1" x14ac:dyDescent="0.25">
      <c r="U43" s="17"/>
    </row>
    <row r="44" spans="1:21" ht="20.100000000000001" customHeight="1" x14ac:dyDescent="0.25">
      <c r="U44" s="17"/>
    </row>
    <row r="45" spans="1:21" ht="20.100000000000001" customHeight="1" x14ac:dyDescent="0.25">
      <c r="U45" s="17"/>
    </row>
    <row r="46" spans="1:21" ht="20.100000000000001" customHeight="1" x14ac:dyDescent="0.25">
      <c r="U46" s="17"/>
    </row>
    <row r="47" spans="1:21" ht="20.100000000000001" customHeight="1" x14ac:dyDescent="0.25">
      <c r="U47" s="17"/>
    </row>
    <row r="48" spans="1:21" ht="20.100000000000001" customHeight="1" x14ac:dyDescent="0.25">
      <c r="U48" s="17"/>
    </row>
    <row r="49" spans="21:21" ht="20.100000000000001" customHeight="1" x14ac:dyDescent="0.25">
      <c r="U49" s="17"/>
    </row>
    <row r="50" spans="21:21" ht="20.100000000000001" customHeight="1" x14ac:dyDescent="0.25">
      <c r="U50" s="17"/>
    </row>
  </sheetData>
  <mergeCells count="28">
    <mergeCell ref="B35:E35"/>
    <mergeCell ref="B22:D22"/>
    <mergeCell ref="B37:E37"/>
    <mergeCell ref="B38:E38"/>
    <mergeCell ref="G1:M1"/>
    <mergeCell ref="B33:E33"/>
    <mergeCell ref="B10:E10"/>
    <mergeCell ref="B11:E11"/>
    <mergeCell ref="G24:M25"/>
    <mergeCell ref="B5:E5"/>
    <mergeCell ref="B20:D20"/>
    <mergeCell ref="B36:E36"/>
    <mergeCell ref="B2:E2"/>
    <mergeCell ref="B3:E3"/>
    <mergeCell ref="B24:C24"/>
    <mergeCell ref="B25:C25"/>
    <mergeCell ref="B34:E34"/>
    <mergeCell ref="S10:S11"/>
    <mergeCell ref="S13:S20"/>
    <mergeCell ref="Q9:Q15"/>
    <mergeCell ref="V9:V19"/>
    <mergeCell ref="U9:U20"/>
    <mergeCell ref="D24:D26"/>
    <mergeCell ref="E24:E26"/>
    <mergeCell ref="G19:N19"/>
    <mergeCell ref="G18:N18"/>
    <mergeCell ref="G11:N11"/>
    <mergeCell ref="B21:D21"/>
  </mergeCells>
  <dataValidations disablePrompts="1" count="3">
    <dataValidation type="list" allowBlank="1" showInputMessage="1" showErrorMessage="1" sqref="D13:D19">
      <formula1>"select, yes, no"</formula1>
    </dataValidation>
    <dataValidation type="list" errorStyle="warning" allowBlank="1" showInputMessage="1" showErrorMessage="1" sqref="C13:C17 C28:C30">
      <formula1>Dept</formula1>
    </dataValidation>
    <dataValidation errorStyle="warning" allowBlank="1" showInputMessage="1" showErrorMessage="1" sqref="B13:B19"/>
  </dataValidations>
  <hyperlinks>
    <hyperlink ref="B11" r:id="rId1"/>
    <hyperlink ref="B25" r:id="rId2"/>
  </hyperlinks>
  <pageMargins left="0.2" right="0.25" top="0.5" bottom="0.5" header="0.25" footer="0.25"/>
  <pageSetup scale="75" orientation="portrait" r:id="rId3"/>
  <headerFooter>
    <oddHeader>&amp;L&amp;10printed &amp;D at &amp;T&amp;R&amp;10UVM Sponsored Project Routing Form</oddHeader>
    <oddFooter>&amp;L&amp;10form updated 11/02/18&amp;C&amp;10&amp;P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2490"/>
  <sheetViews>
    <sheetView showGridLines="0" zoomScale="90" zoomScaleNormal="90" workbookViewId="0"/>
  </sheetViews>
  <sheetFormatPr defaultColWidth="9.140625" defaultRowHeight="15.95" customHeight="1" x14ac:dyDescent="0.25"/>
  <cols>
    <col min="1" max="1" width="62.85546875" style="1" bestFit="1" customWidth="1"/>
    <col min="2" max="16384" width="9.140625" style="1"/>
  </cols>
  <sheetData>
    <row r="1" spans="1:1" ht="15.95" customHeight="1" x14ac:dyDescent="0.25">
      <c r="A1" s="235" t="s">
        <v>3210</v>
      </c>
    </row>
    <row r="2" spans="1:1" ht="15.95" customHeight="1" x14ac:dyDescent="0.25">
      <c r="A2" s="232" t="s">
        <v>1749</v>
      </c>
    </row>
    <row r="3" spans="1:1" ht="15.95" customHeight="1" x14ac:dyDescent="0.25">
      <c r="A3" s="232" t="s">
        <v>1750</v>
      </c>
    </row>
    <row r="4" spans="1:1" s="6" customFormat="1" ht="15.95" customHeight="1" x14ac:dyDescent="0.25">
      <c r="A4" s="229" t="s">
        <v>36</v>
      </c>
    </row>
    <row r="5" spans="1:1" ht="15.95" customHeight="1" x14ac:dyDescent="0.25">
      <c r="A5" s="7" t="s">
        <v>24</v>
      </c>
    </row>
    <row r="6" spans="1:1" ht="15.95" customHeight="1" x14ac:dyDescent="0.2">
      <c r="A6" s="228" t="s">
        <v>1811</v>
      </c>
    </row>
    <row r="7" spans="1:1" ht="15.95" customHeight="1" x14ac:dyDescent="0.2">
      <c r="A7" s="228" t="s">
        <v>1786</v>
      </c>
    </row>
    <row r="8" spans="1:1" ht="15.95" customHeight="1" x14ac:dyDescent="0.2">
      <c r="A8" s="228" t="s">
        <v>1782</v>
      </c>
    </row>
    <row r="9" spans="1:1" ht="15.95" customHeight="1" x14ac:dyDescent="0.2">
      <c r="A9" s="228" t="s">
        <v>1813</v>
      </c>
    </row>
    <row r="10" spans="1:1" ht="15.95" customHeight="1" x14ac:dyDescent="0.2">
      <c r="A10" s="228" t="s">
        <v>1849</v>
      </c>
    </row>
    <row r="11" spans="1:1" ht="15.95" customHeight="1" x14ac:dyDescent="0.2">
      <c r="A11" s="228" t="s">
        <v>1835</v>
      </c>
    </row>
    <row r="12" spans="1:1" ht="15.95" customHeight="1" x14ac:dyDescent="0.2">
      <c r="A12" s="228" t="s">
        <v>1779</v>
      </c>
    </row>
    <row r="13" spans="1:1" ht="15.95" customHeight="1" x14ac:dyDescent="0.2">
      <c r="A13" s="228" t="s">
        <v>1814</v>
      </c>
    </row>
    <row r="14" spans="1:1" ht="15.95" customHeight="1" x14ac:dyDescent="0.25">
      <c r="A14" s="231" t="s">
        <v>1605</v>
      </c>
    </row>
    <row r="15" spans="1:1" ht="15.95" customHeight="1" x14ac:dyDescent="0.2">
      <c r="A15" s="228" t="s">
        <v>1606</v>
      </c>
    </row>
    <row r="16" spans="1:1" ht="15.95" customHeight="1" x14ac:dyDescent="0.2">
      <c r="A16" s="228" t="s">
        <v>1609</v>
      </c>
    </row>
    <row r="17" spans="1:1" ht="15.95" customHeight="1" x14ac:dyDescent="0.2">
      <c r="A17" s="228" t="s">
        <v>1611</v>
      </c>
    </row>
    <row r="18" spans="1:1" ht="15.95" customHeight="1" x14ac:dyDescent="0.2">
      <c r="A18" s="228" t="s">
        <v>1645</v>
      </c>
    </row>
    <row r="19" spans="1:1" ht="15.95" customHeight="1" x14ac:dyDescent="0.2">
      <c r="A19" s="228" t="s">
        <v>540</v>
      </c>
    </row>
    <row r="20" spans="1:1" ht="15.95" customHeight="1" x14ac:dyDescent="0.2">
      <c r="A20" s="230"/>
    </row>
    <row r="21" spans="1:1" ht="15.95" customHeight="1" x14ac:dyDescent="0.25">
      <c r="A21" s="233" t="s">
        <v>479</v>
      </c>
    </row>
    <row r="22" spans="1:1" ht="15.95" customHeight="1" x14ac:dyDescent="0.25">
      <c r="A22" s="233" t="s">
        <v>480</v>
      </c>
    </row>
    <row r="23" spans="1:1" ht="15.95" customHeight="1" x14ac:dyDescent="0.25">
      <c r="A23" s="233" t="s">
        <v>1851</v>
      </c>
    </row>
    <row r="24" spans="1:1" ht="15.95" customHeight="1" x14ac:dyDescent="0.25">
      <c r="A24" s="233" t="s">
        <v>481</v>
      </c>
    </row>
    <row r="25" spans="1:1" ht="15.95" customHeight="1" x14ac:dyDescent="0.25">
      <c r="A25" s="233" t="s">
        <v>1852</v>
      </c>
    </row>
    <row r="26" spans="1:1" ht="15.95" customHeight="1" x14ac:dyDescent="0.25">
      <c r="A26" s="233" t="s">
        <v>482</v>
      </c>
    </row>
    <row r="27" spans="1:1" ht="15.95" customHeight="1" x14ac:dyDescent="0.25">
      <c r="A27" s="233" t="s">
        <v>1853</v>
      </c>
    </row>
    <row r="28" spans="1:1" ht="15.95" customHeight="1" x14ac:dyDescent="0.25">
      <c r="A28" s="233" t="s">
        <v>483</v>
      </c>
    </row>
    <row r="29" spans="1:1" ht="15.95" customHeight="1" x14ac:dyDescent="0.25">
      <c r="A29" s="233" t="s">
        <v>1854</v>
      </c>
    </row>
    <row r="30" spans="1:1" ht="15.95" customHeight="1" x14ac:dyDescent="0.25">
      <c r="A30" s="233" t="s">
        <v>484</v>
      </c>
    </row>
    <row r="31" spans="1:1" ht="15.95" customHeight="1" x14ac:dyDescent="0.25">
      <c r="A31" s="233" t="s">
        <v>1855</v>
      </c>
    </row>
    <row r="32" spans="1:1" ht="15.95" customHeight="1" x14ac:dyDescent="0.25">
      <c r="A32" s="233" t="s">
        <v>1856</v>
      </c>
    </row>
    <row r="33" spans="1:1" ht="15.95" customHeight="1" x14ac:dyDescent="0.25">
      <c r="A33" s="233" t="s">
        <v>1857</v>
      </c>
    </row>
    <row r="34" spans="1:1" ht="15.95" customHeight="1" x14ac:dyDescent="0.25">
      <c r="A34" s="233" t="s">
        <v>485</v>
      </c>
    </row>
    <row r="35" spans="1:1" ht="15.95" customHeight="1" x14ac:dyDescent="0.25">
      <c r="A35" s="233" t="s">
        <v>486</v>
      </c>
    </row>
    <row r="36" spans="1:1" ht="15.95" customHeight="1" x14ac:dyDescent="0.25">
      <c r="A36" s="233" t="s">
        <v>487</v>
      </c>
    </row>
    <row r="37" spans="1:1" ht="15.95" customHeight="1" x14ac:dyDescent="0.25">
      <c r="A37" s="233" t="s">
        <v>488</v>
      </c>
    </row>
    <row r="38" spans="1:1" ht="15.95" customHeight="1" x14ac:dyDescent="0.25">
      <c r="A38" s="233" t="s">
        <v>1858</v>
      </c>
    </row>
    <row r="39" spans="1:1" ht="15.95" customHeight="1" x14ac:dyDescent="0.25">
      <c r="A39" s="233" t="s">
        <v>1859</v>
      </c>
    </row>
    <row r="40" spans="1:1" ht="15.95" customHeight="1" x14ac:dyDescent="0.25">
      <c r="A40" s="233" t="s">
        <v>1860</v>
      </c>
    </row>
    <row r="41" spans="1:1" ht="15.95" customHeight="1" x14ac:dyDescent="0.25">
      <c r="A41" s="233" t="s">
        <v>489</v>
      </c>
    </row>
    <row r="42" spans="1:1" ht="15.95" customHeight="1" x14ac:dyDescent="0.25">
      <c r="A42" s="233" t="s">
        <v>1861</v>
      </c>
    </row>
    <row r="43" spans="1:1" ht="15.95" customHeight="1" x14ac:dyDescent="0.25">
      <c r="A43" s="233" t="s">
        <v>1862</v>
      </c>
    </row>
    <row r="44" spans="1:1" ht="15.95" customHeight="1" x14ac:dyDescent="0.25">
      <c r="A44" s="233" t="s">
        <v>1863</v>
      </c>
    </row>
    <row r="45" spans="1:1" ht="15.95" customHeight="1" x14ac:dyDescent="0.25">
      <c r="A45" s="233" t="s">
        <v>490</v>
      </c>
    </row>
    <row r="46" spans="1:1" ht="15.95" customHeight="1" x14ac:dyDescent="0.25">
      <c r="A46" s="233" t="s">
        <v>1864</v>
      </c>
    </row>
    <row r="47" spans="1:1" ht="15.95" customHeight="1" x14ac:dyDescent="0.25">
      <c r="A47" s="233" t="s">
        <v>1865</v>
      </c>
    </row>
    <row r="48" spans="1:1" ht="15.95" customHeight="1" x14ac:dyDescent="0.25">
      <c r="A48" s="233" t="s">
        <v>1751</v>
      </c>
    </row>
    <row r="49" spans="1:1" ht="15.95" customHeight="1" x14ac:dyDescent="0.25">
      <c r="A49" s="233" t="s">
        <v>1752</v>
      </c>
    </row>
    <row r="50" spans="1:1" ht="15.95" customHeight="1" x14ac:dyDescent="0.25">
      <c r="A50" s="233" t="s">
        <v>1866</v>
      </c>
    </row>
    <row r="51" spans="1:1" ht="15.95" customHeight="1" x14ac:dyDescent="0.25">
      <c r="A51" s="233" t="s">
        <v>1867</v>
      </c>
    </row>
    <row r="52" spans="1:1" ht="15.95" customHeight="1" x14ac:dyDescent="0.25">
      <c r="A52" s="233" t="s">
        <v>491</v>
      </c>
    </row>
    <row r="53" spans="1:1" ht="15.95" customHeight="1" x14ac:dyDescent="0.25">
      <c r="A53" s="233" t="s">
        <v>1868</v>
      </c>
    </row>
    <row r="54" spans="1:1" ht="15.95" customHeight="1" x14ac:dyDescent="0.25">
      <c r="A54" s="233" t="s">
        <v>492</v>
      </c>
    </row>
    <row r="55" spans="1:1" ht="15.95" customHeight="1" x14ac:dyDescent="0.25">
      <c r="A55" s="233" t="s">
        <v>1869</v>
      </c>
    </row>
    <row r="56" spans="1:1" ht="15.95" customHeight="1" x14ac:dyDescent="0.25">
      <c r="A56" s="233" t="s">
        <v>1870</v>
      </c>
    </row>
    <row r="57" spans="1:1" ht="15.95" customHeight="1" x14ac:dyDescent="0.25">
      <c r="A57" s="233" t="s">
        <v>1871</v>
      </c>
    </row>
    <row r="58" spans="1:1" ht="15.95" customHeight="1" x14ac:dyDescent="0.25">
      <c r="A58" s="233" t="s">
        <v>493</v>
      </c>
    </row>
    <row r="59" spans="1:1" ht="15.95" customHeight="1" x14ac:dyDescent="0.25">
      <c r="A59" s="233" t="s">
        <v>494</v>
      </c>
    </row>
    <row r="60" spans="1:1" ht="15.95" customHeight="1" x14ac:dyDescent="0.25">
      <c r="A60" s="233" t="s">
        <v>1872</v>
      </c>
    </row>
    <row r="61" spans="1:1" ht="15.95" customHeight="1" x14ac:dyDescent="0.25">
      <c r="A61" s="233" t="s">
        <v>1873</v>
      </c>
    </row>
    <row r="62" spans="1:1" ht="15.95" customHeight="1" x14ac:dyDescent="0.25">
      <c r="A62" s="233" t="s">
        <v>1874</v>
      </c>
    </row>
    <row r="63" spans="1:1" ht="15.95" customHeight="1" x14ac:dyDescent="0.25">
      <c r="A63" s="233" t="s">
        <v>1753</v>
      </c>
    </row>
    <row r="64" spans="1:1" ht="15.95" customHeight="1" x14ac:dyDescent="0.25">
      <c r="A64" s="233" t="s">
        <v>1875</v>
      </c>
    </row>
    <row r="65" spans="1:21" ht="15.95" customHeight="1" x14ac:dyDescent="0.25">
      <c r="A65" s="233" t="s">
        <v>495</v>
      </c>
    </row>
    <row r="66" spans="1:21" ht="15.95" customHeight="1" x14ac:dyDescent="0.25">
      <c r="A66" s="233" t="s">
        <v>496</v>
      </c>
    </row>
    <row r="67" spans="1:21" ht="15.95" customHeight="1" x14ac:dyDescent="0.25">
      <c r="A67" s="233" t="s">
        <v>1754</v>
      </c>
    </row>
    <row r="68" spans="1:21" ht="15.95" customHeight="1" x14ac:dyDescent="0.25">
      <c r="A68" s="233" t="s">
        <v>1876</v>
      </c>
    </row>
    <row r="69" spans="1:21" ht="15.95" customHeight="1" x14ac:dyDescent="0.25">
      <c r="A69" s="233" t="s">
        <v>1755</v>
      </c>
    </row>
    <row r="70" spans="1:21" ht="15.95" customHeight="1" x14ac:dyDescent="0.25">
      <c r="A70" s="233" t="s">
        <v>497</v>
      </c>
    </row>
    <row r="71" spans="1:21" ht="15.95" customHeight="1" x14ac:dyDescent="0.25">
      <c r="A71" s="233" t="s">
        <v>498</v>
      </c>
    </row>
    <row r="72" spans="1:21" ht="15.95" customHeight="1" x14ac:dyDescent="0.25">
      <c r="A72" s="233" t="s">
        <v>3060</v>
      </c>
    </row>
    <row r="73" spans="1:21" ht="15.95" customHeight="1" x14ac:dyDescent="0.25">
      <c r="A73" s="233" t="s">
        <v>1877</v>
      </c>
    </row>
    <row r="74" spans="1:21" ht="15.95" customHeight="1" x14ac:dyDescent="0.25">
      <c r="A74" s="233" t="s">
        <v>1878</v>
      </c>
    </row>
    <row r="75" spans="1:21" ht="15.95" customHeight="1" x14ac:dyDescent="0.25">
      <c r="A75" s="233" t="s">
        <v>1879</v>
      </c>
    </row>
    <row r="76" spans="1:21" s="3" customFormat="1" ht="15.95" customHeight="1" x14ac:dyDescent="0.25">
      <c r="A76" s="233" t="s">
        <v>499</v>
      </c>
      <c r="B76" s="1"/>
      <c r="C76" s="1"/>
      <c r="D76" s="1"/>
      <c r="E76" s="1"/>
      <c r="F76" s="1"/>
      <c r="G76" s="1"/>
      <c r="H76" s="1"/>
      <c r="I76" s="1"/>
      <c r="J76" s="1"/>
      <c r="K76" s="1"/>
      <c r="L76" s="1"/>
      <c r="M76" s="1"/>
      <c r="N76" s="1"/>
      <c r="O76" s="1"/>
      <c r="P76" s="1"/>
      <c r="Q76" s="1"/>
      <c r="R76" s="1"/>
      <c r="S76" s="1"/>
      <c r="T76" s="1"/>
      <c r="U76" s="1"/>
    </row>
    <row r="77" spans="1:21" s="3" customFormat="1" ht="15.95" customHeight="1" x14ac:dyDescent="0.25">
      <c r="A77" s="233" t="s">
        <v>500</v>
      </c>
      <c r="B77" s="1"/>
      <c r="C77" s="1"/>
      <c r="D77" s="1"/>
      <c r="E77" s="1"/>
      <c r="F77" s="1"/>
      <c r="G77" s="1"/>
      <c r="H77" s="1"/>
      <c r="I77" s="1"/>
      <c r="J77" s="1"/>
      <c r="K77" s="1"/>
      <c r="L77" s="1"/>
      <c r="M77" s="1"/>
      <c r="N77" s="1"/>
      <c r="O77" s="1"/>
      <c r="P77" s="1"/>
      <c r="Q77" s="1"/>
      <c r="R77" s="1"/>
      <c r="S77" s="1"/>
      <c r="T77" s="1"/>
      <c r="U77" s="1"/>
    </row>
    <row r="78" spans="1:21" s="3" customFormat="1" ht="15.95" customHeight="1" x14ac:dyDescent="0.25">
      <c r="A78" s="233" t="s">
        <v>1880</v>
      </c>
      <c r="B78" s="1"/>
      <c r="C78" s="1"/>
      <c r="D78" s="1"/>
      <c r="E78" s="1"/>
      <c r="F78" s="1"/>
      <c r="G78" s="1"/>
      <c r="H78" s="1"/>
      <c r="I78" s="1"/>
      <c r="J78" s="1"/>
      <c r="K78" s="1"/>
      <c r="L78" s="1"/>
      <c r="M78" s="1"/>
      <c r="N78" s="1"/>
      <c r="O78" s="1"/>
      <c r="P78" s="1"/>
      <c r="Q78" s="1"/>
      <c r="R78" s="1"/>
      <c r="S78" s="1"/>
      <c r="T78" s="1"/>
      <c r="U78" s="1"/>
    </row>
    <row r="79" spans="1:21" s="3" customFormat="1" ht="15.95" customHeight="1" x14ac:dyDescent="0.25">
      <c r="A79" s="233" t="s">
        <v>1881</v>
      </c>
      <c r="B79" s="1"/>
      <c r="C79" s="1"/>
      <c r="D79" s="1"/>
      <c r="E79" s="1"/>
      <c r="F79" s="1"/>
      <c r="G79" s="1"/>
      <c r="H79" s="1"/>
      <c r="I79" s="1"/>
      <c r="J79" s="1"/>
      <c r="K79" s="1"/>
      <c r="L79" s="1"/>
      <c r="M79" s="1"/>
      <c r="N79" s="1"/>
      <c r="O79" s="1"/>
      <c r="P79" s="1"/>
      <c r="Q79" s="1"/>
      <c r="R79" s="1"/>
      <c r="S79" s="1"/>
      <c r="T79" s="1"/>
      <c r="U79" s="1"/>
    </row>
    <row r="80" spans="1:21" s="3" customFormat="1" ht="15.95" customHeight="1" x14ac:dyDescent="0.25">
      <c r="A80" s="233" t="s">
        <v>1882</v>
      </c>
      <c r="B80" s="1"/>
      <c r="C80" s="1"/>
      <c r="D80" s="1"/>
      <c r="E80" s="1"/>
      <c r="F80" s="1"/>
      <c r="G80" s="1"/>
      <c r="H80" s="1"/>
      <c r="I80" s="1"/>
      <c r="J80" s="1"/>
      <c r="K80" s="1"/>
      <c r="L80" s="1"/>
      <c r="M80" s="1"/>
      <c r="N80" s="1"/>
      <c r="O80" s="1"/>
      <c r="P80" s="1"/>
      <c r="Q80" s="1"/>
      <c r="R80" s="1"/>
      <c r="S80" s="1"/>
      <c r="T80" s="1"/>
      <c r="U80" s="1"/>
    </row>
    <row r="81" spans="1:21" s="3" customFormat="1" ht="15.95" customHeight="1" x14ac:dyDescent="0.25">
      <c r="A81" s="233" t="s">
        <v>1883</v>
      </c>
      <c r="B81" s="1"/>
      <c r="C81" s="1"/>
      <c r="D81" s="1"/>
      <c r="E81" s="1"/>
      <c r="F81" s="1"/>
      <c r="G81" s="1"/>
      <c r="H81" s="1"/>
      <c r="I81" s="1"/>
      <c r="J81" s="1"/>
      <c r="K81" s="1"/>
      <c r="L81" s="1"/>
      <c r="M81" s="1"/>
      <c r="N81" s="1"/>
      <c r="O81" s="1"/>
      <c r="P81" s="1"/>
      <c r="Q81" s="1"/>
      <c r="R81" s="1"/>
      <c r="S81" s="1"/>
      <c r="T81" s="1"/>
      <c r="U81" s="1"/>
    </row>
    <row r="82" spans="1:21" s="3" customFormat="1" ht="15.95" customHeight="1" x14ac:dyDescent="0.25">
      <c r="A82" s="233" t="s">
        <v>501</v>
      </c>
      <c r="B82" s="1"/>
      <c r="C82" s="1"/>
      <c r="D82" s="1"/>
      <c r="E82" s="1"/>
      <c r="F82" s="1"/>
      <c r="G82" s="1"/>
      <c r="H82" s="1"/>
      <c r="I82" s="1"/>
      <c r="J82" s="1"/>
      <c r="K82" s="1"/>
      <c r="L82" s="1"/>
      <c r="M82" s="1"/>
      <c r="N82" s="1"/>
      <c r="O82" s="1"/>
      <c r="P82" s="1"/>
      <c r="Q82" s="1"/>
      <c r="R82" s="1"/>
      <c r="S82" s="1"/>
      <c r="T82" s="1"/>
      <c r="U82" s="1"/>
    </row>
    <row r="83" spans="1:21" s="3" customFormat="1" ht="15.95" customHeight="1" x14ac:dyDescent="0.25">
      <c r="A83" s="233" t="s">
        <v>1884</v>
      </c>
      <c r="B83" s="1"/>
      <c r="C83" s="1"/>
      <c r="D83" s="1"/>
      <c r="E83" s="1"/>
      <c r="F83" s="1"/>
      <c r="G83" s="1"/>
      <c r="H83" s="1"/>
      <c r="I83" s="1"/>
      <c r="J83" s="1"/>
      <c r="K83" s="1"/>
      <c r="L83" s="1"/>
      <c r="M83" s="1"/>
      <c r="N83" s="1"/>
      <c r="O83" s="1"/>
      <c r="P83" s="1"/>
      <c r="Q83" s="1"/>
      <c r="R83" s="1"/>
      <c r="S83" s="1"/>
      <c r="T83" s="1"/>
      <c r="U83" s="1"/>
    </row>
    <row r="84" spans="1:21" s="3" customFormat="1" ht="15.95" customHeight="1" x14ac:dyDescent="0.25">
      <c r="A84" s="233" t="s">
        <v>1885</v>
      </c>
      <c r="B84" s="1"/>
      <c r="C84" s="1"/>
      <c r="D84" s="1"/>
      <c r="E84" s="1"/>
      <c r="F84" s="1"/>
      <c r="G84" s="1"/>
      <c r="H84" s="1"/>
      <c r="I84" s="1"/>
      <c r="J84" s="1"/>
      <c r="K84" s="1"/>
      <c r="L84" s="1"/>
      <c r="M84" s="1"/>
      <c r="N84" s="1"/>
      <c r="O84" s="1"/>
      <c r="P84" s="1"/>
      <c r="Q84" s="1"/>
      <c r="R84" s="1"/>
      <c r="S84" s="1"/>
      <c r="T84" s="1"/>
      <c r="U84" s="1"/>
    </row>
    <row r="85" spans="1:21" s="3" customFormat="1" ht="15.95" customHeight="1" x14ac:dyDescent="0.25">
      <c r="A85" s="233" t="s">
        <v>1886</v>
      </c>
      <c r="B85" s="1"/>
      <c r="C85" s="1"/>
      <c r="D85" s="1"/>
      <c r="E85" s="1"/>
      <c r="F85" s="1"/>
      <c r="G85" s="1"/>
      <c r="H85" s="1"/>
      <c r="I85" s="1"/>
      <c r="J85" s="1"/>
      <c r="K85" s="1"/>
      <c r="L85" s="1"/>
      <c r="M85" s="1"/>
      <c r="N85" s="1"/>
      <c r="O85" s="1"/>
      <c r="P85" s="1"/>
      <c r="Q85" s="1"/>
      <c r="R85" s="1"/>
      <c r="S85" s="1"/>
      <c r="T85" s="1"/>
      <c r="U85" s="1"/>
    </row>
    <row r="86" spans="1:21" s="3" customFormat="1" ht="15.95" customHeight="1" x14ac:dyDescent="0.25">
      <c r="A86" s="233" t="s">
        <v>1887</v>
      </c>
      <c r="B86" s="1"/>
      <c r="C86" s="1"/>
      <c r="D86" s="1"/>
      <c r="E86" s="1"/>
      <c r="F86" s="1"/>
      <c r="G86" s="1"/>
      <c r="H86" s="1"/>
      <c r="I86" s="1"/>
      <c r="J86" s="1"/>
      <c r="K86" s="1"/>
      <c r="L86" s="1"/>
      <c r="M86" s="1"/>
      <c r="N86" s="1"/>
      <c r="O86" s="1"/>
      <c r="P86" s="1"/>
      <c r="Q86" s="1"/>
      <c r="R86" s="1"/>
      <c r="S86" s="1"/>
      <c r="T86" s="1"/>
      <c r="U86" s="1"/>
    </row>
    <row r="87" spans="1:21" s="3" customFormat="1" ht="15.95" customHeight="1" x14ac:dyDescent="0.25">
      <c r="A87" s="233" t="s">
        <v>1888</v>
      </c>
      <c r="B87" s="1"/>
      <c r="C87" s="1"/>
      <c r="D87" s="1"/>
      <c r="E87" s="1"/>
      <c r="F87" s="1"/>
      <c r="G87" s="1"/>
      <c r="H87" s="1"/>
      <c r="I87" s="1"/>
      <c r="J87" s="1"/>
      <c r="K87" s="1"/>
      <c r="L87" s="1"/>
      <c r="M87" s="1"/>
      <c r="N87" s="1"/>
      <c r="O87" s="1"/>
      <c r="P87" s="1"/>
      <c r="Q87" s="1"/>
      <c r="R87" s="1"/>
      <c r="S87" s="1"/>
      <c r="T87" s="1"/>
      <c r="U87" s="1"/>
    </row>
    <row r="88" spans="1:21" s="3" customFormat="1" ht="15.95" customHeight="1" x14ac:dyDescent="0.25">
      <c r="A88" s="233" t="s">
        <v>502</v>
      </c>
      <c r="B88" s="1"/>
      <c r="C88" s="1"/>
      <c r="D88" s="1"/>
      <c r="E88" s="1"/>
      <c r="F88" s="1"/>
      <c r="G88" s="1"/>
      <c r="H88" s="1"/>
      <c r="I88" s="1"/>
      <c r="J88" s="1"/>
      <c r="K88" s="1"/>
      <c r="L88" s="1"/>
      <c r="M88" s="1"/>
      <c r="N88" s="1"/>
      <c r="O88" s="1"/>
      <c r="P88" s="1"/>
      <c r="Q88" s="1"/>
      <c r="R88" s="1"/>
      <c r="S88" s="1"/>
      <c r="T88" s="1"/>
      <c r="U88" s="1"/>
    </row>
    <row r="89" spans="1:21" s="3" customFormat="1" ht="15.95" customHeight="1" x14ac:dyDescent="0.25">
      <c r="A89" s="233" t="s">
        <v>1889</v>
      </c>
      <c r="B89" s="1"/>
      <c r="C89" s="1"/>
      <c r="D89" s="1"/>
      <c r="E89" s="1"/>
      <c r="F89" s="1"/>
      <c r="G89" s="1"/>
      <c r="H89" s="1"/>
      <c r="I89" s="1"/>
      <c r="J89" s="1"/>
      <c r="K89" s="1"/>
      <c r="L89" s="1"/>
      <c r="M89" s="1"/>
      <c r="N89" s="1"/>
      <c r="O89" s="1"/>
      <c r="P89" s="1"/>
      <c r="Q89" s="1"/>
      <c r="R89" s="1"/>
      <c r="S89" s="1"/>
      <c r="T89" s="1"/>
      <c r="U89" s="1"/>
    </row>
    <row r="90" spans="1:21" s="3" customFormat="1" ht="15.95" customHeight="1" x14ac:dyDescent="0.25">
      <c r="A90" s="233" t="s">
        <v>1890</v>
      </c>
      <c r="B90" s="1"/>
      <c r="C90" s="1"/>
      <c r="D90" s="1"/>
      <c r="E90" s="1"/>
      <c r="F90" s="1"/>
      <c r="G90" s="1"/>
      <c r="H90" s="1"/>
      <c r="I90" s="1"/>
      <c r="J90" s="1"/>
      <c r="K90" s="1"/>
      <c r="L90" s="1"/>
      <c r="M90" s="1"/>
      <c r="N90" s="1"/>
      <c r="O90" s="1"/>
      <c r="P90" s="1"/>
      <c r="Q90" s="1"/>
      <c r="R90" s="1"/>
      <c r="S90" s="1"/>
      <c r="T90" s="1"/>
      <c r="U90" s="1"/>
    </row>
    <row r="91" spans="1:21" s="3" customFormat="1" ht="15.95" customHeight="1" x14ac:dyDescent="0.25">
      <c r="A91" s="233" t="s">
        <v>1891</v>
      </c>
      <c r="B91" s="1"/>
      <c r="C91" s="1"/>
      <c r="D91" s="1"/>
      <c r="E91" s="1"/>
      <c r="F91" s="1"/>
      <c r="G91" s="1"/>
      <c r="H91" s="1"/>
      <c r="I91" s="1"/>
      <c r="J91" s="1"/>
      <c r="K91" s="1"/>
      <c r="L91" s="1"/>
      <c r="M91" s="1"/>
      <c r="N91" s="1"/>
      <c r="O91" s="1"/>
      <c r="P91" s="1"/>
      <c r="Q91" s="1"/>
      <c r="R91" s="1"/>
      <c r="S91" s="1"/>
      <c r="T91" s="1"/>
      <c r="U91" s="1"/>
    </row>
    <row r="92" spans="1:21" s="3" customFormat="1" ht="15.95" customHeight="1" x14ac:dyDescent="0.25">
      <c r="A92" s="233" t="s">
        <v>1892</v>
      </c>
      <c r="B92" s="1"/>
      <c r="C92" s="1"/>
      <c r="D92" s="1"/>
      <c r="E92" s="1"/>
      <c r="F92" s="1"/>
      <c r="G92" s="1"/>
      <c r="H92" s="1"/>
      <c r="I92" s="1"/>
      <c r="J92" s="1"/>
      <c r="K92" s="1"/>
      <c r="L92" s="1"/>
      <c r="M92" s="1"/>
      <c r="N92" s="1"/>
      <c r="O92" s="1"/>
      <c r="P92" s="1"/>
      <c r="Q92" s="1"/>
      <c r="R92" s="1"/>
      <c r="S92" s="1"/>
      <c r="T92" s="1"/>
      <c r="U92" s="1"/>
    </row>
    <row r="93" spans="1:21" s="3" customFormat="1" ht="15.95" customHeight="1" x14ac:dyDescent="0.25">
      <c r="A93" s="233" t="s">
        <v>503</v>
      </c>
      <c r="B93" s="1"/>
      <c r="C93" s="1"/>
      <c r="D93" s="1"/>
      <c r="E93" s="1"/>
      <c r="F93" s="1"/>
      <c r="G93" s="1"/>
      <c r="H93" s="1"/>
      <c r="I93" s="1"/>
      <c r="J93" s="1"/>
      <c r="K93" s="1"/>
      <c r="L93" s="1"/>
      <c r="M93" s="1"/>
      <c r="N93" s="1"/>
      <c r="O93" s="1"/>
      <c r="P93" s="1"/>
      <c r="Q93" s="1"/>
      <c r="R93" s="1"/>
      <c r="S93" s="1"/>
      <c r="T93" s="1"/>
      <c r="U93" s="1"/>
    </row>
    <row r="94" spans="1:21" s="3" customFormat="1" ht="15.95" customHeight="1" x14ac:dyDescent="0.25">
      <c r="A94" s="233" t="s">
        <v>1893</v>
      </c>
      <c r="B94" s="1"/>
      <c r="C94" s="1"/>
      <c r="D94" s="1"/>
      <c r="E94" s="1"/>
      <c r="F94" s="1"/>
      <c r="G94" s="1"/>
      <c r="H94" s="1"/>
      <c r="I94" s="1"/>
      <c r="J94" s="1"/>
      <c r="K94" s="1"/>
      <c r="L94" s="1"/>
      <c r="M94" s="1"/>
      <c r="N94" s="1"/>
      <c r="O94" s="1"/>
      <c r="P94" s="1"/>
      <c r="Q94" s="1"/>
      <c r="R94" s="1"/>
      <c r="S94" s="1"/>
      <c r="T94" s="1"/>
      <c r="U94" s="1"/>
    </row>
    <row r="95" spans="1:21" s="3" customFormat="1" ht="15.95" customHeight="1" x14ac:dyDescent="0.25">
      <c r="A95" s="233" t="s">
        <v>1894</v>
      </c>
      <c r="B95" s="1"/>
      <c r="C95" s="1"/>
      <c r="D95" s="1"/>
      <c r="E95" s="1"/>
      <c r="F95" s="1"/>
      <c r="G95" s="1"/>
      <c r="H95" s="1"/>
      <c r="I95" s="1"/>
      <c r="J95" s="1"/>
      <c r="K95" s="1"/>
      <c r="L95" s="1"/>
      <c r="M95" s="1"/>
      <c r="N95" s="1"/>
      <c r="O95" s="1"/>
      <c r="P95" s="1"/>
      <c r="Q95" s="1"/>
      <c r="R95" s="1"/>
      <c r="S95" s="1"/>
      <c r="T95" s="1"/>
      <c r="U95" s="1"/>
    </row>
    <row r="96" spans="1:21" s="3" customFormat="1" ht="15.95" customHeight="1" x14ac:dyDescent="0.25">
      <c r="A96" s="233" t="s">
        <v>504</v>
      </c>
      <c r="B96" s="1"/>
      <c r="C96" s="1"/>
      <c r="D96" s="1"/>
      <c r="E96" s="1"/>
      <c r="F96" s="1"/>
      <c r="G96" s="1"/>
      <c r="H96" s="1"/>
      <c r="I96" s="1"/>
      <c r="J96" s="1"/>
      <c r="K96" s="1"/>
      <c r="L96" s="1"/>
      <c r="M96" s="1"/>
      <c r="N96" s="1"/>
      <c r="O96" s="1"/>
      <c r="P96" s="1"/>
      <c r="Q96" s="1"/>
      <c r="R96" s="1"/>
      <c r="S96" s="1"/>
      <c r="T96" s="1"/>
      <c r="U96" s="1"/>
    </row>
    <row r="97" spans="1:21" s="3" customFormat="1" ht="15.95" customHeight="1" x14ac:dyDescent="0.25">
      <c r="A97" s="233" t="s">
        <v>505</v>
      </c>
      <c r="B97" s="1"/>
      <c r="C97" s="1"/>
      <c r="D97" s="1"/>
      <c r="E97" s="1"/>
      <c r="F97" s="1"/>
      <c r="G97" s="1"/>
      <c r="H97" s="1"/>
      <c r="I97" s="1"/>
      <c r="J97" s="1"/>
      <c r="K97" s="1"/>
      <c r="L97" s="1"/>
      <c r="M97" s="1"/>
      <c r="N97" s="1"/>
      <c r="O97" s="1"/>
      <c r="P97" s="1"/>
      <c r="Q97" s="1"/>
      <c r="R97" s="1"/>
      <c r="S97" s="1"/>
      <c r="T97" s="1"/>
      <c r="U97" s="1"/>
    </row>
    <row r="98" spans="1:21" s="3" customFormat="1" ht="15.95" customHeight="1" x14ac:dyDescent="0.25">
      <c r="A98" s="233" t="s">
        <v>1895</v>
      </c>
      <c r="B98" s="1"/>
      <c r="C98" s="1"/>
      <c r="D98" s="1"/>
      <c r="E98" s="1"/>
      <c r="F98" s="1"/>
      <c r="G98" s="1"/>
      <c r="H98" s="1"/>
      <c r="I98" s="1"/>
      <c r="J98" s="1"/>
      <c r="K98" s="1"/>
      <c r="L98" s="1"/>
      <c r="M98" s="1"/>
      <c r="N98" s="1"/>
      <c r="O98" s="1"/>
      <c r="P98" s="1"/>
      <c r="Q98" s="1"/>
      <c r="R98" s="1"/>
      <c r="S98" s="1"/>
      <c r="T98" s="1"/>
      <c r="U98" s="1"/>
    </row>
    <row r="99" spans="1:21" s="3" customFormat="1" ht="15.95" customHeight="1" x14ac:dyDescent="0.25">
      <c r="A99" s="233" t="s">
        <v>506</v>
      </c>
      <c r="B99" s="1"/>
      <c r="C99" s="1"/>
      <c r="D99" s="1"/>
      <c r="E99" s="1"/>
      <c r="F99" s="1"/>
      <c r="G99" s="1"/>
      <c r="H99" s="1"/>
      <c r="I99" s="1"/>
      <c r="J99" s="1"/>
      <c r="K99" s="1"/>
      <c r="L99" s="1"/>
      <c r="M99" s="1"/>
      <c r="N99" s="1"/>
      <c r="O99" s="1"/>
      <c r="P99" s="1"/>
      <c r="Q99" s="1"/>
      <c r="R99" s="1"/>
      <c r="S99" s="1"/>
      <c r="T99" s="1"/>
      <c r="U99" s="1"/>
    </row>
    <row r="100" spans="1:21" s="3" customFormat="1" ht="15.95" customHeight="1" x14ac:dyDescent="0.25">
      <c r="A100" s="233" t="s">
        <v>1896</v>
      </c>
      <c r="B100" s="1"/>
      <c r="C100" s="1"/>
      <c r="D100" s="1"/>
      <c r="E100" s="1"/>
      <c r="F100" s="1"/>
      <c r="G100" s="1"/>
      <c r="H100" s="1"/>
      <c r="I100" s="1"/>
      <c r="J100" s="1"/>
      <c r="K100" s="1"/>
      <c r="L100" s="1"/>
      <c r="M100" s="1"/>
      <c r="N100" s="1"/>
      <c r="O100" s="1"/>
      <c r="P100" s="1"/>
      <c r="Q100" s="1"/>
      <c r="R100" s="1"/>
      <c r="S100" s="1"/>
      <c r="T100" s="1"/>
      <c r="U100" s="1"/>
    </row>
    <row r="101" spans="1:21" s="3" customFormat="1" ht="15.95" customHeight="1" x14ac:dyDescent="0.25">
      <c r="A101" s="233" t="s">
        <v>507</v>
      </c>
      <c r="B101" s="1"/>
      <c r="C101" s="1"/>
      <c r="D101" s="1"/>
      <c r="E101" s="1"/>
      <c r="F101" s="1"/>
      <c r="G101" s="1"/>
      <c r="H101" s="1"/>
      <c r="I101" s="1"/>
      <c r="J101" s="1"/>
      <c r="K101" s="1"/>
      <c r="L101" s="1"/>
      <c r="M101" s="1"/>
      <c r="N101" s="1"/>
      <c r="O101" s="1"/>
      <c r="P101" s="1"/>
      <c r="Q101" s="1"/>
      <c r="R101" s="1"/>
      <c r="S101" s="1"/>
      <c r="T101" s="1"/>
      <c r="U101" s="1"/>
    </row>
    <row r="102" spans="1:21" s="3" customFormat="1" ht="15.95" customHeight="1" x14ac:dyDescent="0.25">
      <c r="A102" s="233" t="s">
        <v>508</v>
      </c>
      <c r="B102" s="1"/>
      <c r="C102" s="1"/>
      <c r="D102" s="1"/>
      <c r="E102" s="1"/>
      <c r="F102" s="1"/>
      <c r="G102" s="1"/>
      <c r="H102" s="1"/>
      <c r="I102" s="1"/>
      <c r="J102" s="1"/>
      <c r="K102" s="1"/>
      <c r="L102" s="1"/>
      <c r="M102" s="1"/>
      <c r="N102" s="1"/>
      <c r="O102" s="1"/>
      <c r="P102" s="1"/>
      <c r="Q102" s="1"/>
      <c r="R102" s="1"/>
      <c r="S102" s="1"/>
      <c r="T102" s="1"/>
      <c r="U102" s="1"/>
    </row>
    <row r="103" spans="1:21" s="3" customFormat="1" ht="15.95" customHeight="1" x14ac:dyDescent="0.25">
      <c r="A103" s="233" t="s">
        <v>509</v>
      </c>
      <c r="B103" s="1"/>
      <c r="C103" s="1"/>
      <c r="D103" s="1"/>
      <c r="E103" s="1"/>
      <c r="F103" s="1"/>
      <c r="G103" s="1"/>
      <c r="H103" s="1"/>
      <c r="I103" s="1"/>
      <c r="J103" s="1"/>
      <c r="K103" s="1"/>
      <c r="L103" s="1"/>
      <c r="M103" s="1"/>
      <c r="N103" s="1"/>
      <c r="O103" s="1"/>
      <c r="P103" s="1"/>
      <c r="Q103" s="1"/>
      <c r="R103" s="1"/>
      <c r="S103" s="1"/>
      <c r="T103" s="1"/>
      <c r="U103" s="1"/>
    </row>
    <row r="104" spans="1:21" s="3" customFormat="1" ht="15.95" customHeight="1" x14ac:dyDescent="0.25">
      <c r="A104" s="233" t="s">
        <v>1897</v>
      </c>
      <c r="B104" s="1"/>
      <c r="C104" s="1"/>
      <c r="D104" s="1"/>
      <c r="E104" s="1"/>
      <c r="F104" s="1"/>
      <c r="G104" s="1"/>
      <c r="H104" s="1"/>
      <c r="I104" s="1"/>
      <c r="J104" s="1"/>
      <c r="K104" s="1"/>
      <c r="L104" s="1"/>
      <c r="M104" s="1"/>
      <c r="N104" s="1"/>
      <c r="O104" s="1"/>
      <c r="P104" s="1"/>
      <c r="Q104" s="1"/>
      <c r="R104" s="1"/>
      <c r="S104" s="1"/>
      <c r="T104" s="1"/>
      <c r="U104" s="1"/>
    </row>
    <row r="105" spans="1:21" s="3" customFormat="1" ht="15.95" customHeight="1" x14ac:dyDescent="0.25">
      <c r="A105" s="233" t="s">
        <v>510</v>
      </c>
      <c r="B105" s="1"/>
      <c r="C105" s="1"/>
      <c r="D105" s="1"/>
      <c r="E105" s="1"/>
      <c r="F105" s="1"/>
      <c r="G105" s="1"/>
      <c r="H105" s="1"/>
      <c r="I105" s="1"/>
      <c r="J105" s="1"/>
      <c r="K105" s="1"/>
      <c r="L105" s="1"/>
      <c r="M105" s="1"/>
      <c r="N105" s="1"/>
      <c r="O105" s="1"/>
      <c r="P105" s="1"/>
      <c r="Q105" s="1"/>
      <c r="R105" s="1"/>
      <c r="S105" s="1"/>
      <c r="T105" s="1"/>
      <c r="U105" s="1"/>
    </row>
    <row r="106" spans="1:21" s="3" customFormat="1" ht="15.95" customHeight="1" x14ac:dyDescent="0.25">
      <c r="A106" s="233" t="s">
        <v>1898</v>
      </c>
      <c r="B106" s="1"/>
      <c r="C106" s="1"/>
      <c r="D106" s="1"/>
      <c r="E106" s="1"/>
      <c r="F106" s="1"/>
      <c r="G106" s="1"/>
      <c r="H106" s="1"/>
      <c r="I106" s="1"/>
      <c r="J106" s="1"/>
      <c r="K106" s="1"/>
      <c r="L106" s="1"/>
      <c r="M106" s="1"/>
      <c r="N106" s="1"/>
      <c r="O106" s="1"/>
      <c r="P106" s="1"/>
      <c r="Q106" s="1"/>
      <c r="R106" s="1"/>
      <c r="S106" s="1"/>
      <c r="T106" s="1"/>
      <c r="U106" s="1"/>
    </row>
    <row r="107" spans="1:21" s="3" customFormat="1" ht="15.95" customHeight="1" x14ac:dyDescent="0.25">
      <c r="A107" s="233" t="s">
        <v>1899</v>
      </c>
      <c r="B107" s="1"/>
      <c r="C107" s="1"/>
      <c r="D107" s="1"/>
      <c r="E107" s="1"/>
      <c r="F107" s="1"/>
      <c r="G107" s="1"/>
      <c r="H107" s="1"/>
      <c r="I107" s="1"/>
      <c r="J107" s="1"/>
      <c r="K107" s="1"/>
      <c r="L107" s="1"/>
      <c r="M107" s="1"/>
      <c r="N107" s="1"/>
      <c r="O107" s="1"/>
      <c r="P107" s="1"/>
      <c r="Q107" s="1"/>
      <c r="R107" s="1"/>
      <c r="S107" s="1"/>
      <c r="T107" s="1"/>
      <c r="U107" s="1"/>
    </row>
    <row r="108" spans="1:21" s="3" customFormat="1" ht="15.95" customHeight="1" x14ac:dyDescent="0.25">
      <c r="A108" s="233" t="s">
        <v>1900</v>
      </c>
      <c r="B108" s="1"/>
      <c r="C108" s="1"/>
      <c r="D108" s="1"/>
      <c r="E108" s="1"/>
      <c r="F108" s="1"/>
      <c r="G108" s="1"/>
      <c r="H108" s="1"/>
      <c r="I108" s="1"/>
      <c r="J108" s="1"/>
      <c r="K108" s="1"/>
      <c r="L108" s="1"/>
      <c r="M108" s="1"/>
      <c r="N108" s="1"/>
      <c r="O108" s="1"/>
      <c r="P108" s="1"/>
      <c r="Q108" s="1"/>
      <c r="R108" s="1"/>
      <c r="S108" s="1"/>
      <c r="T108" s="1"/>
      <c r="U108" s="1"/>
    </row>
    <row r="109" spans="1:21" s="3" customFormat="1" ht="15.95" customHeight="1" x14ac:dyDescent="0.25">
      <c r="A109" s="233" t="s">
        <v>1901</v>
      </c>
      <c r="B109" s="1"/>
      <c r="C109" s="1"/>
      <c r="D109" s="1"/>
      <c r="E109" s="1"/>
      <c r="F109" s="1"/>
      <c r="G109" s="1"/>
      <c r="H109" s="1"/>
      <c r="I109" s="1"/>
      <c r="J109" s="1"/>
      <c r="K109" s="1"/>
      <c r="L109" s="1"/>
      <c r="M109" s="1"/>
      <c r="N109" s="1"/>
      <c r="O109" s="1"/>
      <c r="P109" s="1"/>
      <c r="Q109" s="1"/>
      <c r="R109" s="1"/>
      <c r="S109" s="1"/>
      <c r="T109" s="1"/>
      <c r="U109" s="1"/>
    </row>
    <row r="110" spans="1:21" s="3" customFormat="1" ht="15.95" customHeight="1" x14ac:dyDescent="0.25">
      <c r="A110" s="233" t="s">
        <v>1902</v>
      </c>
      <c r="B110" s="1"/>
      <c r="C110" s="1"/>
      <c r="D110" s="1"/>
      <c r="E110" s="1"/>
      <c r="F110" s="1"/>
      <c r="G110" s="1"/>
      <c r="H110" s="1"/>
      <c r="I110" s="1"/>
      <c r="J110" s="1"/>
      <c r="K110" s="1"/>
      <c r="L110" s="1"/>
      <c r="M110" s="1"/>
      <c r="N110" s="1"/>
      <c r="O110" s="1"/>
      <c r="P110" s="1"/>
      <c r="Q110" s="1"/>
      <c r="R110" s="1"/>
      <c r="S110" s="1"/>
      <c r="T110" s="1"/>
      <c r="U110" s="1"/>
    </row>
    <row r="111" spans="1:21" s="3" customFormat="1" ht="15.95" customHeight="1" x14ac:dyDescent="0.25">
      <c r="A111" s="233" t="s">
        <v>511</v>
      </c>
      <c r="B111" s="1"/>
      <c r="C111" s="1"/>
      <c r="D111" s="1"/>
      <c r="E111" s="1"/>
      <c r="F111" s="1"/>
      <c r="G111" s="1"/>
      <c r="H111" s="1"/>
      <c r="I111" s="1"/>
      <c r="J111" s="1"/>
      <c r="K111" s="1"/>
      <c r="L111" s="1"/>
      <c r="M111" s="1"/>
      <c r="N111" s="1"/>
      <c r="O111" s="1"/>
      <c r="P111" s="1"/>
      <c r="Q111" s="1"/>
      <c r="R111" s="1"/>
      <c r="S111" s="1"/>
      <c r="T111" s="1"/>
      <c r="U111" s="1"/>
    </row>
    <row r="112" spans="1:21" s="3" customFormat="1" ht="15.95" customHeight="1" x14ac:dyDescent="0.25">
      <c r="A112" s="233" t="s">
        <v>1903</v>
      </c>
      <c r="B112" s="1"/>
      <c r="C112" s="1"/>
      <c r="D112" s="1"/>
      <c r="E112" s="1"/>
      <c r="F112" s="1"/>
      <c r="G112" s="1"/>
      <c r="H112" s="1"/>
      <c r="I112" s="1"/>
      <c r="J112" s="1"/>
      <c r="K112" s="1"/>
      <c r="L112" s="1"/>
      <c r="M112" s="1"/>
      <c r="N112" s="1"/>
      <c r="O112" s="1"/>
      <c r="P112" s="1"/>
      <c r="Q112" s="1"/>
      <c r="R112" s="1"/>
      <c r="S112" s="1"/>
      <c r="T112" s="1"/>
      <c r="U112" s="1"/>
    </row>
    <row r="113" spans="1:21" s="3" customFormat="1" ht="15.95" customHeight="1" x14ac:dyDescent="0.25">
      <c r="A113" s="233" t="s">
        <v>1904</v>
      </c>
      <c r="B113" s="1"/>
      <c r="C113" s="1"/>
      <c r="D113" s="1"/>
      <c r="E113" s="1"/>
      <c r="F113" s="1"/>
      <c r="G113" s="1"/>
      <c r="H113" s="1"/>
      <c r="I113" s="1"/>
      <c r="J113" s="1"/>
      <c r="K113" s="1"/>
      <c r="L113" s="1"/>
      <c r="M113" s="1"/>
      <c r="N113" s="1"/>
      <c r="O113" s="1"/>
      <c r="P113" s="1"/>
      <c r="Q113" s="1"/>
      <c r="R113" s="1"/>
      <c r="S113" s="1"/>
      <c r="T113" s="1"/>
      <c r="U113" s="1"/>
    </row>
    <row r="114" spans="1:21" s="3" customFormat="1" ht="15.95" customHeight="1" x14ac:dyDescent="0.25">
      <c r="A114" s="233" t="s">
        <v>512</v>
      </c>
      <c r="B114" s="1"/>
      <c r="C114" s="1"/>
      <c r="D114" s="1"/>
      <c r="E114" s="1"/>
      <c r="F114" s="1"/>
      <c r="G114" s="1"/>
      <c r="H114" s="1"/>
      <c r="I114" s="1"/>
      <c r="J114" s="1"/>
      <c r="K114" s="1"/>
      <c r="L114" s="1"/>
      <c r="M114" s="1"/>
      <c r="N114" s="1"/>
      <c r="O114" s="1"/>
      <c r="P114" s="1"/>
      <c r="Q114" s="1"/>
      <c r="R114" s="1"/>
      <c r="S114" s="1"/>
      <c r="T114" s="1"/>
      <c r="U114" s="1"/>
    </row>
    <row r="115" spans="1:21" s="3" customFormat="1" ht="15.95" customHeight="1" x14ac:dyDescent="0.25">
      <c r="A115" s="233" t="s">
        <v>1905</v>
      </c>
      <c r="B115" s="1"/>
      <c r="C115" s="1"/>
      <c r="D115" s="1"/>
      <c r="E115" s="1"/>
      <c r="F115" s="1"/>
      <c r="G115" s="1"/>
      <c r="H115" s="1"/>
      <c r="I115" s="1"/>
      <c r="J115" s="1"/>
      <c r="K115" s="1"/>
      <c r="L115" s="1"/>
      <c r="M115" s="1"/>
      <c r="N115" s="1"/>
      <c r="O115" s="1"/>
      <c r="P115" s="1"/>
      <c r="Q115" s="1"/>
      <c r="R115" s="1"/>
      <c r="S115" s="1"/>
      <c r="T115" s="1"/>
      <c r="U115" s="1"/>
    </row>
    <row r="116" spans="1:21" s="3" customFormat="1" ht="15.95" customHeight="1" x14ac:dyDescent="0.25">
      <c r="A116" s="233" t="s">
        <v>1906</v>
      </c>
      <c r="B116" s="1"/>
      <c r="C116" s="1"/>
      <c r="D116" s="1"/>
      <c r="E116" s="1"/>
      <c r="F116" s="1"/>
      <c r="G116" s="1"/>
      <c r="H116" s="1"/>
      <c r="I116" s="1"/>
      <c r="J116" s="1"/>
      <c r="K116" s="1"/>
      <c r="L116" s="1"/>
      <c r="M116" s="1"/>
      <c r="N116" s="1"/>
      <c r="O116" s="1"/>
      <c r="P116" s="1"/>
      <c r="Q116" s="1"/>
      <c r="R116" s="1"/>
      <c r="S116" s="1"/>
      <c r="T116" s="1"/>
      <c r="U116" s="1"/>
    </row>
    <row r="117" spans="1:21" s="3" customFormat="1" ht="15.95" customHeight="1" x14ac:dyDescent="0.25">
      <c r="A117" s="233" t="s">
        <v>1907</v>
      </c>
      <c r="B117" s="1"/>
      <c r="C117" s="1"/>
      <c r="D117" s="1"/>
      <c r="E117" s="1"/>
      <c r="F117" s="1"/>
      <c r="G117" s="1"/>
      <c r="H117" s="1"/>
      <c r="I117" s="1"/>
      <c r="J117" s="1"/>
      <c r="K117" s="1"/>
      <c r="L117" s="1"/>
      <c r="M117" s="1"/>
      <c r="N117" s="1"/>
      <c r="O117" s="1"/>
      <c r="P117" s="1"/>
      <c r="Q117" s="1"/>
      <c r="R117" s="1"/>
      <c r="S117" s="1"/>
      <c r="T117" s="1"/>
      <c r="U117" s="1"/>
    </row>
    <row r="118" spans="1:21" s="3" customFormat="1" ht="15.95" customHeight="1" x14ac:dyDescent="0.25">
      <c r="A118" s="233" t="s">
        <v>1908</v>
      </c>
      <c r="B118" s="1"/>
      <c r="C118" s="1"/>
      <c r="D118" s="1"/>
      <c r="E118" s="1"/>
      <c r="F118" s="1"/>
      <c r="G118" s="1"/>
      <c r="H118" s="1"/>
      <c r="I118" s="1"/>
      <c r="J118" s="1"/>
      <c r="K118" s="1"/>
      <c r="L118" s="1"/>
      <c r="M118" s="1"/>
      <c r="N118" s="1"/>
      <c r="O118" s="1"/>
      <c r="P118" s="1"/>
      <c r="Q118" s="1"/>
      <c r="R118" s="1"/>
      <c r="S118" s="1"/>
      <c r="T118" s="1"/>
      <c r="U118" s="1"/>
    </row>
    <row r="119" spans="1:21" s="3" customFormat="1" ht="15.95" customHeight="1" x14ac:dyDescent="0.25">
      <c r="A119" s="233" t="s">
        <v>1909</v>
      </c>
      <c r="B119" s="1"/>
      <c r="C119" s="1"/>
      <c r="D119" s="1"/>
      <c r="E119" s="1"/>
      <c r="F119" s="1"/>
      <c r="G119" s="1"/>
      <c r="H119" s="1"/>
      <c r="I119" s="1"/>
      <c r="J119" s="1"/>
      <c r="K119" s="1"/>
      <c r="L119" s="1"/>
      <c r="M119" s="1"/>
      <c r="N119" s="1"/>
      <c r="O119" s="1"/>
      <c r="P119" s="1"/>
      <c r="Q119" s="1"/>
      <c r="R119" s="1"/>
      <c r="S119" s="1"/>
      <c r="T119" s="1"/>
      <c r="U119" s="1"/>
    </row>
    <row r="120" spans="1:21" s="3" customFormat="1" ht="15.95" customHeight="1" x14ac:dyDescent="0.25">
      <c r="A120" s="233" t="s">
        <v>513</v>
      </c>
      <c r="B120" s="1"/>
      <c r="C120" s="1"/>
      <c r="D120" s="1"/>
      <c r="E120" s="1"/>
      <c r="F120" s="1"/>
      <c r="G120" s="1"/>
      <c r="H120" s="1"/>
      <c r="I120" s="1"/>
      <c r="J120" s="1"/>
      <c r="K120" s="1"/>
      <c r="L120" s="1"/>
      <c r="M120" s="1"/>
      <c r="N120" s="1"/>
      <c r="O120" s="1"/>
      <c r="P120" s="1"/>
      <c r="Q120" s="1"/>
      <c r="R120" s="1"/>
      <c r="S120" s="1"/>
      <c r="T120" s="1"/>
      <c r="U120" s="1"/>
    </row>
    <row r="121" spans="1:21" s="3" customFormat="1" ht="15.95" customHeight="1" x14ac:dyDescent="0.25">
      <c r="A121" s="233" t="s">
        <v>514</v>
      </c>
      <c r="B121" s="1"/>
      <c r="C121" s="1"/>
      <c r="D121" s="1"/>
      <c r="E121" s="1"/>
      <c r="F121" s="1"/>
      <c r="G121" s="1"/>
      <c r="H121" s="1"/>
      <c r="I121" s="1"/>
      <c r="J121" s="1"/>
      <c r="K121" s="1"/>
      <c r="L121" s="1"/>
      <c r="M121" s="1"/>
      <c r="N121" s="1"/>
      <c r="O121" s="1"/>
      <c r="P121" s="1"/>
      <c r="Q121" s="1"/>
      <c r="R121" s="1"/>
      <c r="S121" s="1"/>
      <c r="T121" s="1"/>
      <c r="U121" s="1"/>
    </row>
    <row r="122" spans="1:21" s="3" customFormat="1" ht="15.95" customHeight="1" x14ac:dyDescent="0.25">
      <c r="A122" s="233" t="s">
        <v>515</v>
      </c>
      <c r="B122" s="1"/>
      <c r="C122" s="1"/>
      <c r="D122" s="1"/>
      <c r="E122" s="1"/>
      <c r="F122" s="1"/>
      <c r="G122" s="1"/>
      <c r="H122" s="1"/>
      <c r="I122" s="1"/>
      <c r="J122" s="1"/>
      <c r="K122" s="1"/>
      <c r="L122" s="1"/>
      <c r="M122" s="1"/>
      <c r="N122" s="1"/>
      <c r="O122" s="1"/>
      <c r="P122" s="1"/>
      <c r="Q122" s="1"/>
      <c r="R122" s="1"/>
      <c r="S122" s="1"/>
      <c r="T122" s="1"/>
      <c r="U122" s="1"/>
    </row>
    <row r="123" spans="1:21" s="3" customFormat="1" ht="15.95" customHeight="1" x14ac:dyDescent="0.25">
      <c r="A123" s="233" t="s">
        <v>516</v>
      </c>
      <c r="B123" s="1"/>
      <c r="C123" s="1"/>
      <c r="D123" s="1"/>
      <c r="E123" s="1"/>
      <c r="F123" s="1"/>
      <c r="G123" s="1"/>
      <c r="H123" s="1"/>
      <c r="I123" s="1"/>
      <c r="J123" s="1"/>
      <c r="K123" s="1"/>
      <c r="L123" s="1"/>
      <c r="M123" s="1"/>
      <c r="N123" s="1"/>
      <c r="O123" s="1"/>
      <c r="P123" s="1"/>
      <c r="Q123" s="1"/>
      <c r="R123" s="1"/>
      <c r="S123" s="1"/>
      <c r="T123" s="1"/>
      <c r="U123" s="1"/>
    </row>
    <row r="124" spans="1:21" s="3" customFormat="1" ht="15.95" customHeight="1" x14ac:dyDescent="0.25">
      <c r="A124" s="233" t="s">
        <v>1910</v>
      </c>
      <c r="B124" s="1"/>
      <c r="C124" s="1"/>
      <c r="D124" s="1"/>
      <c r="E124" s="1"/>
      <c r="F124" s="1"/>
      <c r="G124" s="1"/>
      <c r="H124" s="1"/>
      <c r="I124" s="1"/>
      <c r="J124" s="1"/>
      <c r="K124" s="1"/>
      <c r="L124" s="1"/>
      <c r="M124" s="1"/>
      <c r="N124" s="1"/>
      <c r="O124" s="1"/>
      <c r="P124" s="1"/>
      <c r="Q124" s="1"/>
      <c r="R124" s="1"/>
      <c r="S124" s="1"/>
      <c r="T124" s="1"/>
      <c r="U124" s="1"/>
    </row>
    <row r="125" spans="1:21" s="3" customFormat="1" ht="15.95" customHeight="1" x14ac:dyDescent="0.25">
      <c r="A125" s="233" t="s">
        <v>517</v>
      </c>
      <c r="B125" s="1"/>
      <c r="C125" s="1"/>
      <c r="D125" s="1"/>
      <c r="E125" s="1"/>
      <c r="F125" s="1"/>
      <c r="G125" s="1"/>
      <c r="H125" s="1"/>
      <c r="I125" s="1"/>
      <c r="J125" s="1"/>
      <c r="K125" s="1"/>
      <c r="L125" s="1"/>
      <c r="M125" s="1"/>
      <c r="N125" s="1"/>
      <c r="O125" s="1"/>
      <c r="P125" s="1"/>
      <c r="Q125" s="1"/>
      <c r="R125" s="1"/>
      <c r="S125" s="1"/>
      <c r="T125" s="1"/>
      <c r="U125" s="1"/>
    </row>
    <row r="126" spans="1:21" s="3" customFormat="1" ht="15.95" customHeight="1" x14ac:dyDescent="0.25">
      <c r="A126" s="233" t="s">
        <v>1911</v>
      </c>
      <c r="B126" s="1"/>
      <c r="C126" s="1"/>
      <c r="D126" s="1"/>
      <c r="E126" s="1"/>
      <c r="F126" s="1"/>
      <c r="G126" s="1"/>
      <c r="H126" s="1"/>
      <c r="I126" s="1"/>
      <c r="J126" s="1"/>
      <c r="K126" s="1"/>
      <c r="L126" s="1"/>
      <c r="M126" s="1"/>
      <c r="N126" s="1"/>
      <c r="O126" s="1"/>
      <c r="P126" s="1"/>
      <c r="Q126" s="1"/>
      <c r="R126" s="1"/>
      <c r="S126" s="1"/>
      <c r="T126" s="1"/>
      <c r="U126" s="1"/>
    </row>
    <row r="127" spans="1:21" s="3" customFormat="1" ht="15.95" customHeight="1" x14ac:dyDescent="0.25">
      <c r="A127" s="233" t="s">
        <v>518</v>
      </c>
      <c r="B127" s="1"/>
      <c r="C127" s="1"/>
      <c r="D127" s="1"/>
      <c r="E127" s="1"/>
      <c r="F127" s="1"/>
      <c r="G127" s="1"/>
      <c r="H127" s="1"/>
      <c r="I127" s="1"/>
      <c r="J127" s="1"/>
      <c r="K127" s="1"/>
      <c r="L127" s="1"/>
      <c r="M127" s="1"/>
      <c r="N127" s="1"/>
      <c r="O127" s="1"/>
      <c r="P127" s="1"/>
      <c r="Q127" s="1"/>
      <c r="R127" s="1"/>
      <c r="S127" s="1"/>
      <c r="T127" s="1"/>
      <c r="U127" s="1"/>
    </row>
    <row r="128" spans="1:21" s="3" customFormat="1" ht="15.95" customHeight="1" x14ac:dyDescent="0.25">
      <c r="A128" s="233" t="s">
        <v>1912</v>
      </c>
      <c r="B128" s="1"/>
      <c r="C128" s="1"/>
      <c r="D128" s="1"/>
      <c r="E128" s="1"/>
      <c r="F128" s="1"/>
      <c r="G128" s="1"/>
      <c r="H128" s="1"/>
      <c r="I128" s="1"/>
      <c r="J128" s="1"/>
      <c r="K128" s="1"/>
      <c r="L128" s="1"/>
      <c r="M128" s="1"/>
      <c r="N128" s="1"/>
      <c r="O128" s="1"/>
      <c r="P128" s="1"/>
      <c r="Q128" s="1"/>
      <c r="R128" s="1"/>
      <c r="S128" s="1"/>
      <c r="T128" s="1"/>
      <c r="U128" s="1"/>
    </row>
    <row r="129" spans="1:21" s="3" customFormat="1" ht="15.95" customHeight="1" x14ac:dyDescent="0.25">
      <c r="A129" s="233" t="s">
        <v>1913</v>
      </c>
      <c r="B129" s="1"/>
      <c r="C129" s="1"/>
      <c r="D129" s="1"/>
      <c r="E129" s="1"/>
      <c r="F129" s="1"/>
      <c r="G129" s="1"/>
      <c r="H129" s="1"/>
      <c r="I129" s="1"/>
      <c r="J129" s="1"/>
      <c r="K129" s="1"/>
      <c r="L129" s="1"/>
      <c r="M129" s="1"/>
      <c r="N129" s="1"/>
      <c r="O129" s="1"/>
      <c r="P129" s="1"/>
      <c r="Q129" s="1"/>
      <c r="R129" s="1"/>
      <c r="S129" s="1"/>
      <c r="T129" s="1"/>
      <c r="U129" s="1"/>
    </row>
    <row r="130" spans="1:21" s="3" customFormat="1" ht="15.95" customHeight="1" x14ac:dyDescent="0.25">
      <c r="A130" s="233" t="s">
        <v>1914</v>
      </c>
      <c r="B130" s="1"/>
      <c r="C130" s="1"/>
      <c r="D130" s="1"/>
      <c r="E130" s="1"/>
      <c r="F130" s="1"/>
      <c r="G130" s="1"/>
      <c r="H130" s="1"/>
      <c r="I130" s="1"/>
      <c r="J130" s="1"/>
      <c r="K130" s="1"/>
      <c r="L130" s="1"/>
      <c r="M130" s="1"/>
      <c r="N130" s="1"/>
      <c r="O130" s="1"/>
      <c r="P130" s="1"/>
      <c r="Q130" s="1"/>
      <c r="R130" s="1"/>
      <c r="S130" s="1"/>
      <c r="T130" s="1"/>
      <c r="U130" s="1"/>
    </row>
    <row r="131" spans="1:21" s="3" customFormat="1" ht="15.95" customHeight="1" x14ac:dyDescent="0.25">
      <c r="A131" s="233" t="s">
        <v>1915</v>
      </c>
      <c r="B131" s="1"/>
      <c r="C131" s="1"/>
      <c r="D131" s="1"/>
      <c r="E131" s="1"/>
      <c r="F131" s="1"/>
      <c r="G131" s="1"/>
      <c r="H131" s="1"/>
      <c r="I131" s="1"/>
      <c r="J131" s="1"/>
      <c r="K131" s="1"/>
      <c r="L131" s="1"/>
      <c r="M131" s="1"/>
      <c r="N131" s="1"/>
      <c r="O131" s="1"/>
      <c r="P131" s="1"/>
      <c r="Q131" s="1"/>
      <c r="R131" s="1"/>
      <c r="S131" s="1"/>
      <c r="T131" s="1"/>
      <c r="U131" s="1"/>
    </row>
    <row r="132" spans="1:21" s="3" customFormat="1" ht="15.95" customHeight="1" x14ac:dyDescent="0.25">
      <c r="A132" s="233" t="s">
        <v>1916</v>
      </c>
      <c r="B132" s="1"/>
      <c r="C132" s="1"/>
      <c r="D132" s="1"/>
      <c r="E132" s="1"/>
      <c r="F132" s="1"/>
      <c r="G132" s="1"/>
      <c r="H132" s="1"/>
      <c r="I132" s="1"/>
      <c r="J132" s="1"/>
      <c r="K132" s="1"/>
      <c r="L132" s="1"/>
      <c r="M132" s="1"/>
      <c r="N132" s="1"/>
      <c r="O132" s="1"/>
      <c r="P132" s="1"/>
      <c r="Q132" s="1"/>
      <c r="R132" s="1"/>
      <c r="S132" s="1"/>
      <c r="T132" s="1"/>
      <c r="U132" s="1"/>
    </row>
    <row r="133" spans="1:21" s="3" customFormat="1" ht="15.95" customHeight="1" x14ac:dyDescent="0.25">
      <c r="A133" s="233" t="s">
        <v>519</v>
      </c>
      <c r="B133" s="1"/>
      <c r="C133" s="1"/>
      <c r="D133" s="1"/>
      <c r="E133" s="1"/>
      <c r="F133" s="1"/>
      <c r="G133" s="1"/>
      <c r="H133" s="1"/>
      <c r="I133" s="1"/>
      <c r="J133" s="1"/>
      <c r="K133" s="1"/>
      <c r="L133" s="1"/>
      <c r="M133" s="1"/>
      <c r="N133" s="1"/>
      <c r="O133" s="1"/>
      <c r="P133" s="1"/>
      <c r="Q133" s="1"/>
      <c r="R133" s="1"/>
      <c r="S133" s="1"/>
      <c r="T133" s="1"/>
      <c r="U133" s="1"/>
    </row>
    <row r="134" spans="1:21" s="3" customFormat="1" ht="15.95" customHeight="1" x14ac:dyDescent="0.25">
      <c r="A134" s="233" t="s">
        <v>520</v>
      </c>
      <c r="B134" s="1"/>
      <c r="C134" s="1"/>
      <c r="D134" s="1"/>
      <c r="E134" s="1"/>
      <c r="F134" s="1"/>
      <c r="G134" s="1"/>
      <c r="H134" s="1"/>
      <c r="I134" s="1"/>
      <c r="J134" s="1"/>
      <c r="K134" s="1"/>
      <c r="L134" s="1"/>
      <c r="M134" s="1"/>
      <c r="N134" s="1"/>
      <c r="O134" s="1"/>
      <c r="P134" s="1"/>
      <c r="Q134" s="1"/>
      <c r="R134" s="1"/>
      <c r="S134" s="1"/>
      <c r="T134" s="1"/>
      <c r="U134" s="1"/>
    </row>
    <row r="135" spans="1:21" s="3" customFormat="1" ht="15.95" customHeight="1" x14ac:dyDescent="0.25">
      <c r="A135" s="233" t="s">
        <v>1917</v>
      </c>
      <c r="B135" s="1"/>
      <c r="C135" s="1"/>
      <c r="D135" s="1"/>
      <c r="E135" s="1"/>
      <c r="F135" s="1"/>
      <c r="G135" s="1"/>
      <c r="H135" s="1"/>
      <c r="I135" s="1"/>
      <c r="J135" s="1"/>
      <c r="K135" s="1"/>
      <c r="L135" s="1"/>
      <c r="M135" s="1"/>
      <c r="N135" s="1"/>
      <c r="O135" s="1"/>
      <c r="P135" s="1"/>
      <c r="Q135" s="1"/>
      <c r="R135" s="1"/>
      <c r="S135" s="1"/>
      <c r="T135" s="1"/>
      <c r="U135" s="1"/>
    </row>
    <row r="136" spans="1:21" s="3" customFormat="1" ht="15.95" customHeight="1" x14ac:dyDescent="0.25">
      <c r="A136" s="233" t="s">
        <v>521</v>
      </c>
      <c r="B136" s="1"/>
      <c r="C136" s="1"/>
      <c r="D136" s="1"/>
      <c r="E136" s="1"/>
      <c r="F136" s="1"/>
      <c r="G136" s="1"/>
      <c r="H136" s="1"/>
      <c r="I136" s="1"/>
      <c r="J136" s="1"/>
      <c r="K136" s="1"/>
      <c r="L136" s="1"/>
      <c r="M136" s="1"/>
      <c r="N136" s="1"/>
      <c r="O136" s="1"/>
      <c r="P136" s="1"/>
      <c r="Q136" s="1"/>
      <c r="R136" s="1"/>
      <c r="S136" s="1"/>
      <c r="T136" s="1"/>
      <c r="U136" s="1"/>
    </row>
    <row r="137" spans="1:21" s="3" customFormat="1" ht="15.95" customHeight="1" x14ac:dyDescent="0.25">
      <c r="A137" s="233" t="s">
        <v>522</v>
      </c>
      <c r="B137" s="1"/>
      <c r="C137" s="1"/>
      <c r="D137" s="1"/>
      <c r="E137" s="1"/>
      <c r="F137" s="1"/>
      <c r="G137" s="1"/>
      <c r="H137" s="1"/>
      <c r="I137" s="1"/>
      <c r="J137" s="1"/>
      <c r="K137" s="1"/>
      <c r="L137" s="1"/>
      <c r="M137" s="1"/>
      <c r="N137" s="1"/>
      <c r="O137" s="1"/>
      <c r="P137" s="1"/>
      <c r="Q137" s="1"/>
      <c r="R137" s="1"/>
      <c r="S137" s="1"/>
      <c r="T137" s="1"/>
      <c r="U137" s="1"/>
    </row>
    <row r="138" spans="1:21" s="3" customFormat="1" ht="15.95" customHeight="1" x14ac:dyDescent="0.25">
      <c r="A138" s="233" t="s">
        <v>523</v>
      </c>
      <c r="B138" s="1"/>
      <c r="C138" s="1"/>
      <c r="D138" s="1"/>
      <c r="E138" s="1"/>
      <c r="F138" s="1"/>
      <c r="G138" s="1"/>
      <c r="H138" s="1"/>
      <c r="I138" s="1"/>
      <c r="J138" s="1"/>
      <c r="K138" s="1"/>
      <c r="L138" s="1"/>
      <c r="M138" s="1"/>
      <c r="N138" s="1"/>
      <c r="O138" s="1"/>
      <c r="P138" s="1"/>
      <c r="Q138" s="1"/>
      <c r="R138" s="1"/>
      <c r="S138" s="1"/>
      <c r="T138" s="1"/>
      <c r="U138" s="1"/>
    </row>
    <row r="139" spans="1:21" s="3" customFormat="1" ht="15.95" customHeight="1" x14ac:dyDescent="0.25">
      <c r="A139" s="233" t="s">
        <v>524</v>
      </c>
      <c r="B139" s="1"/>
      <c r="C139" s="1"/>
      <c r="D139" s="1"/>
      <c r="E139" s="1"/>
      <c r="F139" s="1"/>
      <c r="G139" s="1"/>
      <c r="H139" s="1"/>
      <c r="I139" s="1"/>
      <c r="J139" s="1"/>
      <c r="K139" s="1"/>
      <c r="L139" s="1"/>
      <c r="M139" s="1"/>
      <c r="N139" s="1"/>
      <c r="O139" s="1"/>
      <c r="P139" s="1"/>
      <c r="Q139" s="1"/>
      <c r="R139" s="1"/>
      <c r="S139" s="1"/>
      <c r="T139" s="1"/>
      <c r="U139" s="1"/>
    </row>
    <row r="140" spans="1:21" s="3" customFormat="1" ht="15.95" customHeight="1" x14ac:dyDescent="0.25">
      <c r="A140" s="233" t="s">
        <v>1918</v>
      </c>
      <c r="B140" s="1"/>
      <c r="C140" s="1"/>
      <c r="D140" s="1"/>
      <c r="E140" s="1"/>
      <c r="F140" s="1"/>
      <c r="G140" s="1"/>
      <c r="H140" s="1"/>
      <c r="I140" s="1"/>
      <c r="J140" s="1"/>
      <c r="K140" s="1"/>
      <c r="L140" s="1"/>
      <c r="M140" s="1"/>
      <c r="N140" s="1"/>
      <c r="O140" s="1"/>
      <c r="P140" s="1"/>
      <c r="Q140" s="1"/>
      <c r="R140" s="1"/>
      <c r="S140" s="1"/>
      <c r="T140" s="1"/>
      <c r="U140" s="1"/>
    </row>
    <row r="141" spans="1:21" s="3" customFormat="1" ht="15.95" customHeight="1" x14ac:dyDescent="0.25">
      <c r="A141" s="233" t="s">
        <v>1919</v>
      </c>
      <c r="B141" s="1"/>
      <c r="C141" s="1"/>
      <c r="D141" s="1"/>
      <c r="E141" s="1"/>
      <c r="F141" s="1"/>
      <c r="G141" s="1"/>
      <c r="H141" s="1"/>
      <c r="I141" s="1"/>
      <c r="J141" s="1"/>
      <c r="K141" s="1"/>
      <c r="L141" s="1"/>
      <c r="M141" s="1"/>
      <c r="N141" s="1"/>
      <c r="O141" s="1"/>
      <c r="P141" s="1"/>
      <c r="Q141" s="1"/>
      <c r="R141" s="1"/>
      <c r="S141" s="1"/>
      <c r="T141" s="1"/>
      <c r="U141" s="1"/>
    </row>
    <row r="142" spans="1:21" s="3" customFormat="1" ht="15.95" customHeight="1" x14ac:dyDescent="0.25">
      <c r="A142" s="233" t="s">
        <v>1920</v>
      </c>
      <c r="B142" s="1"/>
      <c r="C142" s="1"/>
      <c r="D142" s="1"/>
      <c r="E142" s="1"/>
      <c r="F142" s="1"/>
      <c r="G142" s="1"/>
      <c r="H142" s="1"/>
      <c r="I142" s="1"/>
      <c r="J142" s="1"/>
      <c r="K142" s="1"/>
      <c r="L142" s="1"/>
      <c r="M142" s="1"/>
      <c r="N142" s="1"/>
      <c r="O142" s="1"/>
      <c r="P142" s="1"/>
      <c r="Q142" s="1"/>
      <c r="R142" s="1"/>
      <c r="S142" s="1"/>
      <c r="T142" s="1"/>
      <c r="U142" s="1"/>
    </row>
    <row r="143" spans="1:21" s="3" customFormat="1" ht="15.95" customHeight="1" x14ac:dyDescent="0.25">
      <c r="A143" s="233" t="s">
        <v>525</v>
      </c>
      <c r="B143" s="1"/>
      <c r="C143" s="1"/>
      <c r="D143" s="1"/>
      <c r="E143" s="1"/>
      <c r="F143" s="1"/>
      <c r="G143" s="1"/>
      <c r="H143" s="1"/>
      <c r="I143" s="1"/>
      <c r="J143" s="1"/>
      <c r="K143" s="1"/>
      <c r="L143" s="1"/>
      <c r="M143" s="1"/>
      <c r="N143" s="1"/>
      <c r="O143" s="1"/>
      <c r="P143" s="1"/>
      <c r="Q143" s="1"/>
      <c r="R143" s="1"/>
      <c r="S143" s="1"/>
      <c r="T143" s="1"/>
      <c r="U143" s="1"/>
    </row>
    <row r="144" spans="1:21" s="3" customFormat="1" ht="15.95" customHeight="1" x14ac:dyDescent="0.25">
      <c r="A144" s="233" t="s">
        <v>1921</v>
      </c>
      <c r="B144" s="1"/>
      <c r="C144" s="1"/>
      <c r="D144" s="1"/>
      <c r="E144" s="1"/>
      <c r="F144" s="1"/>
      <c r="G144" s="1"/>
      <c r="H144" s="1"/>
      <c r="I144" s="1"/>
      <c r="J144" s="1"/>
      <c r="K144" s="1"/>
      <c r="L144" s="1"/>
      <c r="M144" s="1"/>
      <c r="N144" s="1"/>
      <c r="O144" s="1"/>
      <c r="P144" s="1"/>
      <c r="Q144" s="1"/>
      <c r="R144" s="1"/>
      <c r="S144" s="1"/>
      <c r="T144" s="1"/>
      <c r="U144" s="1"/>
    </row>
    <row r="145" spans="1:21" s="3" customFormat="1" ht="15.95" customHeight="1" x14ac:dyDescent="0.25">
      <c r="A145" s="233" t="s">
        <v>526</v>
      </c>
      <c r="B145" s="1"/>
      <c r="C145" s="1"/>
      <c r="D145" s="1"/>
      <c r="E145" s="1"/>
      <c r="F145" s="1"/>
      <c r="G145" s="1"/>
      <c r="H145" s="1"/>
      <c r="I145" s="1"/>
      <c r="J145" s="1"/>
      <c r="K145" s="1"/>
      <c r="L145" s="1"/>
      <c r="M145" s="1"/>
      <c r="N145" s="1"/>
      <c r="O145" s="1"/>
      <c r="P145" s="1"/>
      <c r="Q145" s="1"/>
      <c r="R145" s="1"/>
      <c r="S145" s="1"/>
      <c r="T145" s="1"/>
      <c r="U145" s="1"/>
    </row>
    <row r="146" spans="1:21" s="3" customFormat="1" ht="15.95" customHeight="1" x14ac:dyDescent="0.25">
      <c r="A146" s="233" t="s">
        <v>527</v>
      </c>
      <c r="B146" s="1"/>
      <c r="C146" s="1"/>
      <c r="D146" s="1"/>
      <c r="E146" s="1"/>
      <c r="F146" s="1"/>
      <c r="G146" s="1"/>
      <c r="H146" s="1"/>
      <c r="I146" s="1"/>
      <c r="J146" s="1"/>
      <c r="K146" s="1"/>
      <c r="L146" s="1"/>
      <c r="M146" s="1"/>
      <c r="N146" s="1"/>
      <c r="O146" s="1"/>
      <c r="P146" s="1"/>
      <c r="Q146" s="1"/>
      <c r="R146" s="1"/>
      <c r="S146" s="1"/>
      <c r="T146" s="1"/>
      <c r="U146" s="1"/>
    </row>
    <row r="147" spans="1:21" s="3" customFormat="1" ht="15.95" customHeight="1" x14ac:dyDescent="0.25">
      <c r="A147" s="233" t="s">
        <v>1922</v>
      </c>
      <c r="B147" s="1"/>
      <c r="C147" s="1"/>
      <c r="D147" s="1"/>
      <c r="E147" s="1"/>
      <c r="F147" s="1"/>
      <c r="G147" s="1"/>
      <c r="H147" s="1"/>
      <c r="I147" s="1"/>
      <c r="J147" s="1"/>
      <c r="K147" s="1"/>
      <c r="L147" s="1"/>
      <c r="M147" s="1"/>
      <c r="N147" s="1"/>
      <c r="O147" s="1"/>
      <c r="P147" s="1"/>
      <c r="Q147" s="1"/>
      <c r="R147" s="1"/>
      <c r="S147" s="1"/>
      <c r="T147" s="1"/>
      <c r="U147" s="1"/>
    </row>
    <row r="148" spans="1:21" s="3" customFormat="1" ht="15.95" customHeight="1" x14ac:dyDescent="0.25">
      <c r="A148" s="233" t="s">
        <v>1923</v>
      </c>
      <c r="B148" s="1"/>
      <c r="C148" s="1"/>
      <c r="D148" s="1"/>
      <c r="E148" s="1"/>
      <c r="F148" s="1"/>
      <c r="G148" s="1"/>
      <c r="H148" s="1"/>
      <c r="I148" s="1"/>
      <c r="J148" s="1"/>
      <c r="K148" s="1"/>
      <c r="L148" s="1"/>
      <c r="M148" s="1"/>
      <c r="N148" s="1"/>
      <c r="O148" s="1"/>
      <c r="P148" s="1"/>
      <c r="Q148" s="1"/>
      <c r="R148" s="1"/>
      <c r="S148" s="1"/>
      <c r="T148" s="1"/>
      <c r="U148" s="1"/>
    </row>
    <row r="149" spans="1:21" s="3" customFormat="1" ht="15.95" customHeight="1" x14ac:dyDescent="0.25">
      <c r="A149" s="233" t="s">
        <v>1924</v>
      </c>
      <c r="B149" s="1"/>
      <c r="C149" s="1"/>
      <c r="D149" s="1"/>
      <c r="E149" s="1"/>
      <c r="F149" s="1"/>
      <c r="G149" s="1"/>
      <c r="H149" s="1"/>
      <c r="I149" s="1"/>
      <c r="J149" s="1"/>
      <c r="K149" s="1"/>
      <c r="L149" s="1"/>
      <c r="M149" s="1"/>
      <c r="N149" s="1"/>
      <c r="O149" s="1"/>
      <c r="P149" s="1"/>
      <c r="Q149" s="1"/>
      <c r="R149" s="1"/>
      <c r="S149" s="1"/>
      <c r="T149" s="1"/>
      <c r="U149" s="1"/>
    </row>
    <row r="150" spans="1:21" s="3" customFormat="1" ht="15.95" customHeight="1" x14ac:dyDescent="0.25">
      <c r="A150" s="233" t="s">
        <v>1925</v>
      </c>
      <c r="B150" s="1"/>
      <c r="C150" s="1"/>
      <c r="D150" s="1"/>
      <c r="E150" s="1"/>
      <c r="F150" s="1"/>
      <c r="G150" s="1"/>
      <c r="H150" s="1"/>
      <c r="I150" s="1"/>
      <c r="J150" s="1"/>
      <c r="K150" s="1"/>
      <c r="L150" s="1"/>
      <c r="M150" s="1"/>
      <c r="N150" s="1"/>
      <c r="O150" s="1"/>
      <c r="P150" s="1"/>
      <c r="Q150" s="1"/>
      <c r="R150" s="1"/>
      <c r="S150" s="1"/>
      <c r="T150" s="1"/>
      <c r="U150" s="1"/>
    </row>
    <row r="151" spans="1:21" s="3" customFormat="1" ht="15.95" customHeight="1" x14ac:dyDescent="0.25">
      <c r="A151" s="233" t="s">
        <v>1926</v>
      </c>
      <c r="B151" s="1"/>
      <c r="C151" s="1"/>
      <c r="D151" s="1"/>
      <c r="E151" s="1"/>
      <c r="F151" s="1"/>
      <c r="G151" s="1"/>
      <c r="H151" s="1"/>
      <c r="I151" s="1"/>
      <c r="J151" s="1"/>
      <c r="K151" s="1"/>
      <c r="L151" s="1"/>
      <c r="M151" s="1"/>
      <c r="N151" s="1"/>
      <c r="O151" s="1"/>
      <c r="P151" s="1"/>
      <c r="Q151" s="1"/>
      <c r="R151" s="1"/>
      <c r="S151" s="1"/>
      <c r="T151" s="1"/>
      <c r="U151" s="1"/>
    </row>
    <row r="152" spans="1:21" s="3" customFormat="1" ht="15.95" customHeight="1" x14ac:dyDescent="0.25">
      <c r="A152" s="233" t="s">
        <v>1927</v>
      </c>
      <c r="B152" s="1"/>
      <c r="C152" s="1"/>
      <c r="D152" s="1"/>
      <c r="E152" s="1"/>
      <c r="F152" s="1"/>
      <c r="G152" s="1"/>
      <c r="H152" s="1"/>
      <c r="I152" s="1"/>
      <c r="J152" s="1"/>
      <c r="K152" s="1"/>
      <c r="L152" s="1"/>
      <c r="M152" s="1"/>
      <c r="N152" s="1"/>
      <c r="O152" s="1"/>
      <c r="P152" s="1"/>
      <c r="Q152" s="1"/>
      <c r="R152" s="1"/>
      <c r="S152" s="1"/>
      <c r="T152" s="1"/>
      <c r="U152" s="1"/>
    </row>
    <row r="153" spans="1:21" s="3" customFormat="1" ht="15.95" customHeight="1" x14ac:dyDescent="0.25">
      <c r="A153" s="233" t="s">
        <v>1928</v>
      </c>
      <c r="B153" s="1"/>
      <c r="C153" s="1"/>
      <c r="D153" s="1"/>
      <c r="E153" s="1"/>
      <c r="F153" s="1"/>
      <c r="G153" s="1"/>
      <c r="H153" s="1"/>
      <c r="I153" s="1"/>
      <c r="J153" s="1"/>
      <c r="K153" s="1"/>
      <c r="L153" s="1"/>
      <c r="M153" s="1"/>
      <c r="N153" s="1"/>
      <c r="O153" s="1"/>
      <c r="P153" s="1"/>
      <c r="Q153" s="1"/>
      <c r="R153" s="1"/>
      <c r="S153" s="1"/>
      <c r="T153" s="1"/>
      <c r="U153" s="1"/>
    </row>
    <row r="154" spans="1:21" s="3" customFormat="1" ht="15.95" customHeight="1" x14ac:dyDescent="0.25">
      <c r="A154" s="233" t="s">
        <v>1929</v>
      </c>
      <c r="B154" s="1"/>
      <c r="C154" s="1"/>
      <c r="D154" s="1"/>
      <c r="E154" s="1"/>
      <c r="F154" s="1"/>
      <c r="G154" s="1"/>
      <c r="H154" s="1"/>
      <c r="I154" s="1"/>
      <c r="J154" s="1"/>
      <c r="K154" s="1"/>
      <c r="L154" s="1"/>
      <c r="M154" s="1"/>
      <c r="N154" s="1"/>
      <c r="O154" s="1"/>
      <c r="P154" s="1"/>
      <c r="Q154" s="1"/>
      <c r="R154" s="1"/>
      <c r="S154" s="1"/>
      <c r="T154" s="1"/>
      <c r="U154" s="1"/>
    </row>
    <row r="155" spans="1:21" s="3" customFormat="1" ht="15.95" customHeight="1" x14ac:dyDescent="0.25">
      <c r="A155" s="233" t="s">
        <v>528</v>
      </c>
      <c r="B155" s="1"/>
      <c r="C155" s="1"/>
      <c r="D155" s="1"/>
      <c r="E155" s="1"/>
      <c r="F155" s="1"/>
      <c r="G155" s="1"/>
      <c r="H155" s="1"/>
      <c r="I155" s="1"/>
      <c r="J155" s="1"/>
      <c r="K155" s="1"/>
      <c r="L155" s="1"/>
      <c r="M155" s="1"/>
      <c r="N155" s="1"/>
      <c r="O155" s="1"/>
      <c r="P155" s="1"/>
      <c r="Q155" s="1"/>
      <c r="R155" s="1"/>
      <c r="S155" s="1"/>
      <c r="T155" s="1"/>
      <c r="U155" s="1"/>
    </row>
    <row r="156" spans="1:21" s="3" customFormat="1" ht="15.95" customHeight="1" x14ac:dyDescent="0.25">
      <c r="A156" s="233" t="s">
        <v>529</v>
      </c>
      <c r="B156" s="1"/>
      <c r="C156" s="1"/>
      <c r="D156" s="1"/>
      <c r="E156" s="1"/>
      <c r="F156" s="1"/>
      <c r="G156" s="1"/>
      <c r="H156" s="1"/>
      <c r="I156" s="1"/>
      <c r="J156" s="1"/>
      <c r="K156" s="1"/>
      <c r="L156" s="1"/>
      <c r="M156" s="1"/>
      <c r="N156" s="1"/>
      <c r="O156" s="1"/>
      <c r="P156" s="1"/>
      <c r="Q156" s="1"/>
      <c r="R156" s="1"/>
      <c r="S156" s="1"/>
      <c r="T156" s="1"/>
      <c r="U156" s="1"/>
    </row>
    <row r="157" spans="1:21" s="3" customFormat="1" ht="15.95" customHeight="1" x14ac:dyDescent="0.25">
      <c r="A157" s="233" t="s">
        <v>530</v>
      </c>
      <c r="B157" s="1"/>
      <c r="C157" s="1"/>
      <c r="D157" s="1"/>
      <c r="E157" s="1"/>
      <c r="F157" s="1"/>
      <c r="G157" s="1"/>
      <c r="H157" s="1"/>
      <c r="I157" s="1"/>
      <c r="J157" s="1"/>
      <c r="K157" s="1"/>
      <c r="L157" s="1"/>
      <c r="M157" s="1"/>
      <c r="N157" s="1"/>
      <c r="O157" s="1"/>
      <c r="P157" s="1"/>
      <c r="Q157" s="1"/>
      <c r="R157" s="1"/>
      <c r="S157" s="1"/>
      <c r="T157" s="1"/>
      <c r="U157" s="1"/>
    </row>
    <row r="158" spans="1:21" s="3" customFormat="1" ht="15.95" customHeight="1" x14ac:dyDescent="0.25">
      <c r="A158" s="233" t="s">
        <v>1930</v>
      </c>
      <c r="B158" s="1"/>
      <c r="C158" s="1"/>
      <c r="D158" s="1"/>
      <c r="E158" s="1"/>
      <c r="F158" s="1"/>
      <c r="G158" s="1"/>
      <c r="H158" s="1"/>
      <c r="I158" s="1"/>
      <c r="J158" s="1"/>
      <c r="K158" s="1"/>
      <c r="L158" s="1"/>
      <c r="M158" s="1"/>
      <c r="N158" s="1"/>
      <c r="O158" s="1"/>
      <c r="P158" s="1"/>
      <c r="Q158" s="1"/>
      <c r="R158" s="1"/>
      <c r="S158" s="1"/>
      <c r="T158" s="1"/>
      <c r="U158" s="1"/>
    </row>
    <row r="159" spans="1:21" s="3" customFormat="1" ht="15.95" customHeight="1" x14ac:dyDescent="0.25">
      <c r="A159" s="233" t="s">
        <v>1931</v>
      </c>
      <c r="B159" s="1"/>
      <c r="C159" s="1"/>
      <c r="D159" s="1"/>
      <c r="E159" s="1"/>
      <c r="F159" s="1"/>
      <c r="G159" s="1"/>
      <c r="H159" s="1"/>
      <c r="I159" s="1"/>
      <c r="J159" s="1"/>
      <c r="K159" s="1"/>
      <c r="L159" s="1"/>
      <c r="M159" s="1"/>
      <c r="N159" s="1"/>
      <c r="O159" s="1"/>
      <c r="P159" s="1"/>
      <c r="Q159" s="1"/>
      <c r="R159" s="1"/>
      <c r="S159" s="1"/>
      <c r="T159" s="1"/>
      <c r="U159" s="1"/>
    </row>
    <row r="160" spans="1:21" s="3" customFormat="1" ht="15.95" customHeight="1" x14ac:dyDescent="0.25">
      <c r="A160" s="233" t="s">
        <v>531</v>
      </c>
      <c r="B160" s="1"/>
      <c r="C160" s="1"/>
      <c r="D160" s="1"/>
      <c r="E160" s="1"/>
      <c r="F160" s="1"/>
      <c r="G160" s="1"/>
      <c r="H160" s="1"/>
      <c r="I160" s="1"/>
      <c r="J160" s="1"/>
      <c r="K160" s="1"/>
      <c r="L160" s="1"/>
      <c r="M160" s="1"/>
      <c r="N160" s="1"/>
      <c r="O160" s="1"/>
      <c r="P160" s="1"/>
      <c r="Q160" s="1"/>
      <c r="R160" s="1"/>
      <c r="S160" s="1"/>
      <c r="T160" s="1"/>
      <c r="U160" s="1"/>
    </row>
    <row r="161" spans="1:21" s="3" customFormat="1" ht="15.95" customHeight="1" x14ac:dyDescent="0.25">
      <c r="A161" s="233" t="s">
        <v>1932</v>
      </c>
      <c r="B161" s="1"/>
      <c r="C161" s="1"/>
      <c r="D161" s="1"/>
      <c r="E161" s="1"/>
      <c r="F161" s="1"/>
      <c r="G161" s="1"/>
      <c r="H161" s="1"/>
      <c r="I161" s="1"/>
      <c r="J161" s="1"/>
      <c r="K161" s="1"/>
      <c r="L161" s="1"/>
      <c r="M161" s="1"/>
      <c r="N161" s="1"/>
      <c r="O161" s="1"/>
      <c r="P161" s="1"/>
      <c r="Q161" s="1"/>
      <c r="R161" s="1"/>
      <c r="S161" s="1"/>
      <c r="T161" s="1"/>
      <c r="U161" s="1"/>
    </row>
    <row r="162" spans="1:21" s="3" customFormat="1" ht="15.95" customHeight="1" x14ac:dyDescent="0.25">
      <c r="A162" s="233" t="s">
        <v>532</v>
      </c>
      <c r="B162" s="1"/>
      <c r="C162" s="1"/>
      <c r="D162" s="1"/>
      <c r="E162" s="1"/>
      <c r="F162" s="1"/>
      <c r="G162" s="1"/>
      <c r="H162" s="1"/>
      <c r="I162" s="1"/>
      <c r="J162" s="1"/>
      <c r="K162" s="1"/>
      <c r="L162" s="1"/>
      <c r="M162" s="1"/>
      <c r="N162" s="1"/>
      <c r="O162" s="1"/>
      <c r="P162" s="1"/>
      <c r="Q162" s="1"/>
      <c r="R162" s="1"/>
      <c r="S162" s="1"/>
      <c r="T162" s="1"/>
      <c r="U162" s="1"/>
    </row>
    <row r="163" spans="1:21" s="3" customFormat="1" ht="15.95" customHeight="1" x14ac:dyDescent="0.25">
      <c r="A163" s="233" t="s">
        <v>533</v>
      </c>
      <c r="B163" s="1"/>
      <c r="C163" s="1"/>
      <c r="D163" s="1"/>
      <c r="E163" s="1"/>
      <c r="F163" s="1"/>
      <c r="G163" s="1"/>
      <c r="H163" s="1"/>
      <c r="I163" s="1"/>
      <c r="J163" s="1"/>
      <c r="K163" s="1"/>
      <c r="L163" s="1"/>
      <c r="M163" s="1"/>
      <c r="N163" s="1"/>
      <c r="O163" s="1"/>
      <c r="P163" s="1"/>
      <c r="Q163" s="1"/>
      <c r="R163" s="1"/>
      <c r="S163" s="1"/>
      <c r="T163" s="1"/>
      <c r="U163" s="1"/>
    </row>
    <row r="164" spans="1:21" s="3" customFormat="1" ht="15.95" customHeight="1" x14ac:dyDescent="0.25">
      <c r="A164" s="233" t="s">
        <v>1933</v>
      </c>
      <c r="B164" s="1"/>
      <c r="C164" s="1"/>
      <c r="D164" s="1"/>
      <c r="E164" s="1"/>
      <c r="F164" s="1"/>
      <c r="G164" s="1"/>
      <c r="H164" s="1"/>
      <c r="I164" s="1"/>
      <c r="J164" s="1"/>
      <c r="K164" s="1"/>
      <c r="L164" s="1"/>
      <c r="M164" s="1"/>
      <c r="N164" s="1"/>
      <c r="O164" s="1"/>
      <c r="P164" s="1"/>
      <c r="Q164" s="1"/>
      <c r="R164" s="1"/>
      <c r="S164" s="1"/>
      <c r="T164" s="1"/>
      <c r="U164" s="1"/>
    </row>
    <row r="165" spans="1:21" s="3" customFormat="1" ht="15.95" customHeight="1" x14ac:dyDescent="0.25">
      <c r="A165" s="233" t="s">
        <v>1934</v>
      </c>
      <c r="B165" s="1"/>
      <c r="C165" s="1"/>
      <c r="D165" s="1"/>
      <c r="E165" s="1"/>
      <c r="F165" s="1"/>
      <c r="G165" s="1"/>
      <c r="H165" s="1"/>
      <c r="I165" s="1"/>
      <c r="J165" s="1"/>
      <c r="K165" s="1"/>
      <c r="L165" s="1"/>
      <c r="M165" s="1"/>
      <c r="N165" s="1"/>
      <c r="O165" s="1"/>
      <c r="P165" s="1"/>
      <c r="Q165" s="1"/>
      <c r="R165" s="1"/>
      <c r="S165" s="1"/>
      <c r="T165" s="1"/>
      <c r="U165" s="1"/>
    </row>
    <row r="166" spans="1:21" s="3" customFormat="1" ht="15.95" customHeight="1" x14ac:dyDescent="0.25">
      <c r="A166" s="233" t="s">
        <v>534</v>
      </c>
      <c r="B166" s="1"/>
      <c r="C166" s="1"/>
      <c r="D166" s="1"/>
      <c r="E166" s="1"/>
      <c r="F166" s="1"/>
      <c r="G166" s="1"/>
      <c r="H166" s="1"/>
      <c r="I166" s="1"/>
      <c r="J166" s="1"/>
      <c r="K166" s="1"/>
      <c r="L166" s="1"/>
      <c r="M166" s="1"/>
      <c r="N166" s="1"/>
      <c r="O166" s="1"/>
      <c r="P166" s="1"/>
      <c r="Q166" s="1"/>
      <c r="R166" s="1"/>
      <c r="S166" s="1"/>
      <c r="T166" s="1"/>
      <c r="U166" s="1"/>
    </row>
    <row r="167" spans="1:21" s="3" customFormat="1" ht="15.95" customHeight="1" x14ac:dyDescent="0.25">
      <c r="A167" s="233" t="s">
        <v>535</v>
      </c>
      <c r="B167" s="1"/>
      <c r="C167" s="1"/>
      <c r="D167" s="1"/>
      <c r="E167" s="1"/>
      <c r="F167" s="1"/>
      <c r="G167" s="1"/>
      <c r="H167" s="1"/>
      <c r="I167" s="1"/>
      <c r="J167" s="1"/>
      <c r="K167" s="1"/>
      <c r="L167" s="1"/>
      <c r="M167" s="1"/>
      <c r="N167" s="1"/>
      <c r="O167" s="1"/>
      <c r="P167" s="1"/>
      <c r="Q167" s="1"/>
      <c r="R167" s="1"/>
      <c r="S167" s="1"/>
      <c r="T167" s="1"/>
      <c r="U167" s="1"/>
    </row>
    <row r="168" spans="1:21" s="3" customFormat="1" ht="15.95" customHeight="1" x14ac:dyDescent="0.25">
      <c r="A168" s="233" t="s">
        <v>1935</v>
      </c>
      <c r="B168" s="1"/>
      <c r="C168" s="1"/>
      <c r="D168" s="1"/>
      <c r="E168" s="1"/>
      <c r="F168" s="1"/>
      <c r="G168" s="1"/>
      <c r="H168" s="1"/>
      <c r="I168" s="1"/>
      <c r="J168" s="1"/>
      <c r="K168" s="1"/>
      <c r="L168" s="1"/>
      <c r="M168" s="1"/>
      <c r="N168" s="1"/>
      <c r="O168" s="1"/>
      <c r="P168" s="1"/>
      <c r="Q168" s="1"/>
      <c r="R168" s="1"/>
      <c r="S168" s="1"/>
      <c r="T168" s="1"/>
      <c r="U168" s="1"/>
    </row>
    <row r="169" spans="1:21" s="3" customFormat="1" ht="15.95" customHeight="1" x14ac:dyDescent="0.25">
      <c r="A169" s="233" t="s">
        <v>1936</v>
      </c>
      <c r="B169" s="1"/>
      <c r="C169" s="1"/>
      <c r="D169" s="1"/>
      <c r="E169" s="1"/>
      <c r="F169" s="1"/>
      <c r="G169" s="1"/>
      <c r="H169" s="1"/>
      <c r="I169" s="1"/>
      <c r="J169" s="1"/>
      <c r="K169" s="1"/>
      <c r="L169" s="1"/>
      <c r="M169" s="1"/>
      <c r="N169" s="1"/>
      <c r="O169" s="1"/>
      <c r="P169" s="1"/>
      <c r="Q169" s="1"/>
      <c r="R169" s="1"/>
      <c r="S169" s="1"/>
      <c r="T169" s="1"/>
      <c r="U169" s="1"/>
    </row>
    <row r="170" spans="1:21" s="3" customFormat="1" ht="15.95" customHeight="1" x14ac:dyDescent="0.25">
      <c r="A170" s="233" t="s">
        <v>1937</v>
      </c>
      <c r="B170" s="1"/>
      <c r="C170" s="1"/>
      <c r="D170" s="1"/>
      <c r="E170" s="1"/>
      <c r="F170" s="1"/>
      <c r="G170" s="1"/>
      <c r="H170" s="1"/>
      <c r="I170" s="1"/>
      <c r="J170" s="1"/>
      <c r="K170" s="1"/>
      <c r="L170" s="1"/>
      <c r="M170" s="1"/>
      <c r="N170" s="1"/>
      <c r="O170" s="1"/>
      <c r="P170" s="1"/>
      <c r="Q170" s="1"/>
      <c r="R170" s="1"/>
      <c r="S170" s="1"/>
      <c r="T170" s="1"/>
      <c r="U170" s="1"/>
    </row>
    <row r="171" spans="1:21" s="3" customFormat="1" ht="15.95" customHeight="1" x14ac:dyDescent="0.25">
      <c r="A171" s="233" t="s">
        <v>536</v>
      </c>
      <c r="B171" s="1"/>
      <c r="C171" s="1"/>
      <c r="D171" s="1"/>
      <c r="E171" s="1"/>
      <c r="F171" s="1"/>
      <c r="G171" s="1"/>
      <c r="H171" s="1"/>
      <c r="I171" s="1"/>
      <c r="J171" s="1"/>
      <c r="K171" s="1"/>
      <c r="L171" s="1"/>
      <c r="M171" s="1"/>
      <c r="N171" s="1"/>
      <c r="O171" s="1"/>
      <c r="P171" s="1"/>
      <c r="Q171" s="1"/>
      <c r="R171" s="1"/>
      <c r="S171" s="1"/>
      <c r="T171" s="1"/>
      <c r="U171" s="1"/>
    </row>
    <row r="172" spans="1:21" s="3" customFormat="1" ht="15.95" customHeight="1" x14ac:dyDescent="0.25">
      <c r="A172" s="233" t="s">
        <v>537</v>
      </c>
      <c r="B172" s="1"/>
      <c r="C172" s="1"/>
      <c r="D172" s="1"/>
      <c r="E172" s="1"/>
      <c r="F172" s="1"/>
      <c r="G172" s="1"/>
      <c r="H172" s="1"/>
      <c r="I172" s="1"/>
      <c r="J172" s="1"/>
      <c r="K172" s="1"/>
      <c r="L172" s="1"/>
      <c r="M172" s="1"/>
      <c r="N172" s="1"/>
      <c r="O172" s="1"/>
      <c r="P172" s="1"/>
      <c r="Q172" s="1"/>
      <c r="R172" s="1"/>
      <c r="S172" s="1"/>
      <c r="T172" s="1"/>
      <c r="U172" s="1"/>
    </row>
    <row r="173" spans="1:21" s="3" customFormat="1" ht="15.95" customHeight="1" x14ac:dyDescent="0.25">
      <c r="A173" s="233" t="s">
        <v>538</v>
      </c>
      <c r="B173" s="1"/>
      <c r="C173" s="1"/>
      <c r="D173" s="1"/>
      <c r="E173" s="1"/>
      <c r="F173" s="1"/>
      <c r="G173" s="1"/>
      <c r="H173" s="1"/>
      <c r="I173" s="1"/>
      <c r="J173" s="1"/>
      <c r="K173" s="1"/>
      <c r="L173" s="1"/>
      <c r="M173" s="1"/>
      <c r="N173" s="1"/>
      <c r="O173" s="1"/>
      <c r="P173" s="1"/>
      <c r="Q173" s="1"/>
      <c r="R173" s="1"/>
      <c r="S173" s="1"/>
      <c r="T173" s="1"/>
      <c r="U173" s="1"/>
    </row>
    <row r="174" spans="1:21" s="3" customFormat="1" ht="15.95" customHeight="1" x14ac:dyDescent="0.25">
      <c r="A174" s="233" t="s">
        <v>539</v>
      </c>
      <c r="B174" s="1"/>
      <c r="C174" s="1"/>
      <c r="D174" s="1"/>
      <c r="E174" s="1"/>
      <c r="F174" s="1"/>
      <c r="G174" s="1"/>
      <c r="H174" s="1"/>
      <c r="I174" s="1"/>
      <c r="J174" s="1"/>
      <c r="K174" s="1"/>
      <c r="L174" s="1"/>
      <c r="M174" s="1"/>
      <c r="N174" s="1"/>
      <c r="O174" s="1"/>
      <c r="P174" s="1"/>
      <c r="Q174" s="1"/>
      <c r="R174" s="1"/>
      <c r="S174" s="1"/>
      <c r="T174" s="1"/>
      <c r="U174" s="1"/>
    </row>
    <row r="175" spans="1:21" s="3" customFormat="1" ht="15.95" customHeight="1" x14ac:dyDescent="0.25">
      <c r="A175" s="233" t="s">
        <v>1938</v>
      </c>
      <c r="B175" s="1"/>
      <c r="C175" s="1"/>
      <c r="D175" s="1"/>
      <c r="E175" s="1"/>
      <c r="F175" s="1"/>
      <c r="G175" s="1"/>
      <c r="H175" s="1"/>
      <c r="I175" s="1"/>
      <c r="J175" s="1"/>
      <c r="K175" s="1"/>
      <c r="L175" s="1"/>
      <c r="M175" s="1"/>
      <c r="N175" s="1"/>
      <c r="O175" s="1"/>
      <c r="P175" s="1"/>
      <c r="Q175" s="1"/>
      <c r="R175" s="1"/>
      <c r="S175" s="1"/>
      <c r="T175" s="1"/>
      <c r="U175" s="1"/>
    </row>
    <row r="176" spans="1:21" s="3" customFormat="1" ht="15.95" customHeight="1" x14ac:dyDescent="0.25">
      <c r="A176" s="233" t="s">
        <v>1939</v>
      </c>
      <c r="B176" s="1"/>
      <c r="C176" s="1"/>
      <c r="D176" s="1"/>
      <c r="E176" s="1"/>
      <c r="F176" s="1"/>
      <c r="G176" s="1"/>
      <c r="H176" s="1"/>
      <c r="I176" s="1"/>
      <c r="J176" s="1"/>
      <c r="K176" s="1"/>
      <c r="L176" s="1"/>
      <c r="M176" s="1"/>
      <c r="N176" s="1"/>
      <c r="O176" s="1"/>
      <c r="P176" s="1"/>
      <c r="Q176" s="1"/>
      <c r="R176" s="1"/>
      <c r="S176" s="1"/>
      <c r="T176" s="1"/>
      <c r="U176" s="1"/>
    </row>
    <row r="177" spans="1:21" s="3" customFormat="1" ht="15.95" customHeight="1" x14ac:dyDescent="0.25">
      <c r="A177" s="233" t="s">
        <v>1940</v>
      </c>
      <c r="B177" s="1"/>
      <c r="C177" s="1"/>
      <c r="D177" s="1"/>
      <c r="E177" s="1"/>
      <c r="F177" s="1"/>
      <c r="G177" s="1"/>
      <c r="H177" s="1"/>
      <c r="I177" s="1"/>
      <c r="J177" s="1"/>
      <c r="K177" s="1"/>
      <c r="L177" s="1"/>
      <c r="M177" s="1"/>
      <c r="N177" s="1"/>
      <c r="O177" s="1"/>
      <c r="P177" s="1"/>
      <c r="Q177" s="1"/>
      <c r="R177" s="1"/>
      <c r="S177" s="1"/>
      <c r="T177" s="1"/>
      <c r="U177" s="1"/>
    </row>
    <row r="178" spans="1:21" s="3" customFormat="1" ht="15.95" customHeight="1" x14ac:dyDescent="0.25">
      <c r="A178" s="233" t="s">
        <v>540</v>
      </c>
      <c r="B178" s="1"/>
      <c r="C178" s="1"/>
      <c r="D178" s="1"/>
      <c r="E178" s="1"/>
      <c r="F178" s="1"/>
      <c r="G178" s="1"/>
      <c r="H178" s="1"/>
      <c r="I178" s="1"/>
      <c r="J178" s="1"/>
      <c r="K178" s="1"/>
      <c r="L178" s="1"/>
      <c r="M178" s="1"/>
      <c r="N178" s="1"/>
      <c r="O178" s="1"/>
      <c r="P178" s="1"/>
      <c r="Q178" s="1"/>
      <c r="R178" s="1"/>
      <c r="S178" s="1"/>
      <c r="T178" s="1"/>
      <c r="U178" s="1"/>
    </row>
    <row r="179" spans="1:21" s="3" customFormat="1" ht="15.95" customHeight="1" x14ac:dyDescent="0.25">
      <c r="A179" s="233" t="s">
        <v>541</v>
      </c>
      <c r="B179" s="1"/>
      <c r="C179" s="1"/>
      <c r="D179" s="1"/>
      <c r="E179" s="1"/>
      <c r="F179" s="1"/>
      <c r="G179" s="1"/>
      <c r="H179" s="1"/>
      <c r="I179" s="1"/>
      <c r="J179" s="1"/>
      <c r="K179" s="1"/>
      <c r="L179" s="1"/>
      <c r="M179" s="1"/>
      <c r="N179" s="1"/>
      <c r="O179" s="1"/>
      <c r="P179" s="1"/>
      <c r="Q179" s="1"/>
      <c r="R179" s="1"/>
      <c r="S179" s="1"/>
      <c r="T179" s="1"/>
      <c r="U179" s="1"/>
    </row>
    <row r="180" spans="1:21" s="3" customFormat="1" ht="15.95" customHeight="1" x14ac:dyDescent="0.25">
      <c r="A180" s="233" t="s">
        <v>542</v>
      </c>
      <c r="B180" s="1"/>
      <c r="C180" s="1"/>
      <c r="D180" s="1"/>
      <c r="E180" s="1"/>
      <c r="F180" s="1"/>
      <c r="G180" s="1"/>
      <c r="H180" s="1"/>
      <c r="I180" s="1"/>
      <c r="J180" s="1"/>
      <c r="K180" s="1"/>
      <c r="L180" s="1"/>
      <c r="M180" s="1"/>
      <c r="N180" s="1"/>
      <c r="O180" s="1"/>
      <c r="P180" s="1"/>
      <c r="Q180" s="1"/>
      <c r="R180" s="1"/>
      <c r="S180" s="1"/>
      <c r="T180" s="1"/>
      <c r="U180" s="1"/>
    </row>
    <row r="181" spans="1:21" s="3" customFormat="1" ht="15.95" customHeight="1" x14ac:dyDescent="0.25">
      <c r="A181" s="233" t="s">
        <v>1941</v>
      </c>
      <c r="B181" s="1"/>
      <c r="C181" s="1"/>
      <c r="D181" s="1"/>
      <c r="E181" s="1"/>
      <c r="F181" s="1"/>
      <c r="G181" s="1"/>
      <c r="H181" s="1"/>
      <c r="I181" s="1"/>
      <c r="J181" s="1"/>
      <c r="K181" s="1"/>
      <c r="L181" s="1"/>
      <c r="M181" s="1"/>
      <c r="N181" s="1"/>
      <c r="O181" s="1"/>
      <c r="P181" s="1"/>
      <c r="Q181" s="1"/>
      <c r="R181" s="1"/>
      <c r="S181" s="1"/>
      <c r="T181" s="1"/>
      <c r="U181" s="1"/>
    </row>
    <row r="182" spans="1:21" s="3" customFormat="1" ht="15.95" customHeight="1" x14ac:dyDescent="0.25">
      <c r="A182" s="233" t="s">
        <v>1942</v>
      </c>
      <c r="B182" s="1"/>
      <c r="C182" s="1"/>
      <c r="D182" s="1"/>
      <c r="E182" s="1"/>
      <c r="F182" s="1"/>
      <c r="G182" s="1"/>
      <c r="H182" s="1"/>
      <c r="I182" s="1"/>
      <c r="J182" s="1"/>
      <c r="K182" s="1"/>
      <c r="L182" s="1"/>
      <c r="M182" s="1"/>
      <c r="N182" s="1"/>
      <c r="O182" s="1"/>
      <c r="P182" s="1"/>
      <c r="Q182" s="1"/>
      <c r="R182" s="1"/>
      <c r="S182" s="1"/>
      <c r="T182" s="1"/>
      <c r="U182" s="1"/>
    </row>
    <row r="183" spans="1:21" s="3" customFormat="1" ht="15.95" customHeight="1" x14ac:dyDescent="0.25">
      <c r="A183" s="233" t="s">
        <v>1943</v>
      </c>
      <c r="B183" s="1"/>
      <c r="C183" s="1"/>
      <c r="D183" s="1"/>
      <c r="E183" s="1"/>
      <c r="F183" s="1"/>
      <c r="G183" s="1"/>
      <c r="H183" s="1"/>
      <c r="I183" s="1"/>
      <c r="J183" s="1"/>
      <c r="K183" s="1"/>
      <c r="L183" s="1"/>
      <c r="M183" s="1"/>
      <c r="N183" s="1"/>
      <c r="O183" s="1"/>
      <c r="P183" s="1"/>
      <c r="Q183" s="1"/>
      <c r="R183" s="1"/>
      <c r="S183" s="1"/>
      <c r="T183" s="1"/>
      <c r="U183" s="1"/>
    </row>
    <row r="184" spans="1:21" s="3" customFormat="1" ht="15.95" customHeight="1" x14ac:dyDescent="0.25">
      <c r="A184" s="233" t="s">
        <v>543</v>
      </c>
      <c r="B184" s="1"/>
      <c r="C184" s="1"/>
      <c r="D184" s="1"/>
      <c r="E184" s="1"/>
      <c r="F184" s="1"/>
      <c r="G184" s="1"/>
      <c r="H184" s="1"/>
      <c r="I184" s="1"/>
      <c r="J184" s="1"/>
      <c r="K184" s="1"/>
      <c r="L184" s="1"/>
      <c r="M184" s="1"/>
      <c r="N184" s="1"/>
      <c r="O184" s="1"/>
      <c r="P184" s="1"/>
      <c r="Q184" s="1"/>
      <c r="R184" s="1"/>
      <c r="S184" s="1"/>
      <c r="T184" s="1"/>
      <c r="U184" s="1"/>
    </row>
    <row r="185" spans="1:21" s="3" customFormat="1" ht="15.95" customHeight="1" x14ac:dyDescent="0.25">
      <c r="A185" s="233" t="s">
        <v>544</v>
      </c>
      <c r="B185" s="1"/>
      <c r="C185" s="1"/>
      <c r="D185" s="1"/>
      <c r="E185" s="1"/>
      <c r="F185" s="1"/>
      <c r="G185" s="1"/>
      <c r="H185" s="1"/>
      <c r="I185" s="1"/>
      <c r="J185" s="1"/>
      <c r="K185" s="1"/>
      <c r="L185" s="1"/>
      <c r="M185" s="1"/>
      <c r="N185" s="1"/>
      <c r="O185" s="1"/>
      <c r="P185" s="1"/>
      <c r="Q185" s="1"/>
      <c r="R185" s="1"/>
      <c r="S185" s="1"/>
      <c r="T185" s="1"/>
      <c r="U185" s="1"/>
    </row>
    <row r="186" spans="1:21" s="3" customFormat="1" ht="15.95" customHeight="1" x14ac:dyDescent="0.25">
      <c r="A186" s="233" t="s">
        <v>545</v>
      </c>
      <c r="B186" s="1"/>
      <c r="C186" s="1"/>
      <c r="D186" s="1"/>
      <c r="E186" s="1"/>
      <c r="F186" s="1"/>
      <c r="G186" s="1"/>
      <c r="H186" s="1"/>
      <c r="I186" s="1"/>
      <c r="J186" s="1"/>
      <c r="K186" s="1"/>
      <c r="L186" s="1"/>
      <c r="M186" s="1"/>
      <c r="N186" s="1"/>
      <c r="O186" s="1"/>
      <c r="P186" s="1"/>
      <c r="Q186" s="1"/>
      <c r="R186" s="1"/>
      <c r="S186" s="1"/>
      <c r="T186" s="1"/>
      <c r="U186" s="1"/>
    </row>
    <row r="187" spans="1:21" s="3" customFormat="1" ht="15.95" customHeight="1" x14ac:dyDescent="0.25">
      <c r="A187" s="233" t="s">
        <v>1944</v>
      </c>
      <c r="B187" s="1"/>
      <c r="C187" s="1"/>
      <c r="D187" s="1"/>
      <c r="E187" s="1"/>
      <c r="F187" s="1"/>
      <c r="G187" s="1"/>
      <c r="H187" s="1"/>
      <c r="I187" s="1"/>
      <c r="J187" s="1"/>
      <c r="K187" s="1"/>
      <c r="L187" s="1"/>
      <c r="M187" s="1"/>
      <c r="N187" s="1"/>
      <c r="O187" s="1"/>
      <c r="P187" s="1"/>
      <c r="Q187" s="1"/>
      <c r="R187" s="1"/>
      <c r="S187" s="1"/>
      <c r="T187" s="1"/>
      <c r="U187" s="1"/>
    </row>
    <row r="188" spans="1:21" s="3" customFormat="1" ht="15.95" customHeight="1" x14ac:dyDescent="0.25">
      <c r="A188" s="233" t="s">
        <v>1945</v>
      </c>
      <c r="B188" s="1"/>
      <c r="C188" s="1"/>
      <c r="D188" s="1"/>
      <c r="E188" s="1"/>
      <c r="F188" s="1"/>
      <c r="G188" s="1"/>
      <c r="H188" s="1"/>
      <c r="I188" s="1"/>
      <c r="J188" s="1"/>
      <c r="K188" s="1"/>
      <c r="L188" s="1"/>
      <c r="M188" s="1"/>
      <c r="N188" s="1"/>
      <c r="O188" s="1"/>
      <c r="P188" s="1"/>
      <c r="Q188" s="1"/>
      <c r="R188" s="1"/>
      <c r="S188" s="1"/>
      <c r="T188" s="1"/>
      <c r="U188" s="1"/>
    </row>
    <row r="189" spans="1:21" s="3" customFormat="1" ht="15.95" customHeight="1" x14ac:dyDescent="0.25">
      <c r="A189" s="233" t="s">
        <v>546</v>
      </c>
      <c r="B189" s="1"/>
      <c r="C189" s="1"/>
      <c r="D189" s="1"/>
      <c r="E189" s="1"/>
      <c r="F189" s="1"/>
      <c r="G189" s="1"/>
      <c r="H189" s="1"/>
      <c r="I189" s="1"/>
      <c r="J189" s="1"/>
      <c r="K189" s="1"/>
      <c r="L189" s="1"/>
      <c r="M189" s="1"/>
      <c r="N189" s="1"/>
      <c r="O189" s="1"/>
      <c r="P189" s="1"/>
      <c r="Q189" s="1"/>
      <c r="R189" s="1"/>
      <c r="S189" s="1"/>
      <c r="T189" s="1"/>
      <c r="U189" s="1"/>
    </row>
    <row r="190" spans="1:21" s="3" customFormat="1" ht="15.95" customHeight="1" x14ac:dyDescent="0.25">
      <c r="A190" s="233" t="s">
        <v>547</v>
      </c>
      <c r="B190" s="1"/>
      <c r="C190" s="1"/>
      <c r="D190" s="1"/>
      <c r="E190" s="1"/>
      <c r="F190" s="1"/>
      <c r="G190" s="1"/>
      <c r="H190" s="1"/>
      <c r="I190" s="1"/>
      <c r="J190" s="1"/>
      <c r="K190" s="1"/>
      <c r="L190" s="1"/>
      <c r="M190" s="1"/>
      <c r="N190" s="1"/>
      <c r="O190" s="1"/>
      <c r="P190" s="1"/>
      <c r="Q190" s="1"/>
      <c r="R190" s="1"/>
      <c r="S190" s="1"/>
      <c r="T190" s="1"/>
      <c r="U190" s="1"/>
    </row>
    <row r="191" spans="1:21" s="3" customFormat="1" ht="15.95" customHeight="1" x14ac:dyDescent="0.25">
      <c r="A191" s="233" t="s">
        <v>548</v>
      </c>
      <c r="B191" s="1"/>
      <c r="C191" s="1"/>
      <c r="D191" s="1"/>
      <c r="E191" s="1"/>
      <c r="F191" s="1"/>
      <c r="G191" s="1"/>
      <c r="H191" s="1"/>
      <c r="I191" s="1"/>
      <c r="J191" s="1"/>
      <c r="K191" s="1"/>
      <c r="L191" s="1"/>
      <c r="M191" s="1"/>
      <c r="N191" s="1"/>
      <c r="O191" s="1"/>
      <c r="P191" s="1"/>
      <c r="Q191" s="1"/>
      <c r="R191" s="1"/>
      <c r="S191" s="1"/>
      <c r="T191" s="1"/>
      <c r="U191" s="1"/>
    </row>
    <row r="192" spans="1:21" s="3" customFormat="1" ht="15.95" customHeight="1" x14ac:dyDescent="0.25">
      <c r="A192" s="233" t="s">
        <v>1946</v>
      </c>
      <c r="B192" s="1"/>
      <c r="C192" s="1"/>
      <c r="D192" s="1"/>
      <c r="E192" s="1"/>
      <c r="F192" s="1"/>
      <c r="G192" s="1"/>
      <c r="H192" s="1"/>
      <c r="I192" s="1"/>
      <c r="J192" s="1"/>
      <c r="K192" s="1"/>
      <c r="L192" s="1"/>
      <c r="M192" s="1"/>
      <c r="N192" s="1"/>
      <c r="O192" s="1"/>
      <c r="P192" s="1"/>
      <c r="Q192" s="1"/>
      <c r="R192" s="1"/>
      <c r="S192" s="1"/>
      <c r="T192" s="1"/>
      <c r="U192" s="1"/>
    </row>
    <row r="193" spans="1:21" s="3" customFormat="1" ht="15.95" customHeight="1" x14ac:dyDescent="0.25">
      <c r="A193" s="233" t="s">
        <v>1947</v>
      </c>
      <c r="B193" s="1"/>
      <c r="C193" s="1"/>
      <c r="D193" s="1"/>
      <c r="E193" s="1"/>
      <c r="F193" s="1"/>
      <c r="G193" s="1"/>
      <c r="H193" s="1"/>
      <c r="I193" s="1"/>
      <c r="J193" s="1"/>
      <c r="K193" s="1"/>
      <c r="L193" s="1"/>
      <c r="M193" s="1"/>
      <c r="N193" s="1"/>
      <c r="O193" s="1"/>
      <c r="P193" s="1"/>
      <c r="Q193" s="1"/>
      <c r="R193" s="1"/>
      <c r="S193" s="1"/>
      <c r="T193" s="1"/>
      <c r="U193" s="1"/>
    </row>
    <row r="194" spans="1:21" s="3" customFormat="1" ht="15.95" customHeight="1" x14ac:dyDescent="0.25">
      <c r="A194" s="233" t="s">
        <v>549</v>
      </c>
      <c r="B194" s="1"/>
      <c r="C194" s="1"/>
      <c r="D194" s="1"/>
      <c r="E194" s="1"/>
      <c r="F194" s="1"/>
      <c r="G194" s="1"/>
      <c r="H194" s="1"/>
      <c r="I194" s="1"/>
      <c r="J194" s="1"/>
      <c r="K194" s="1"/>
      <c r="L194" s="1"/>
      <c r="M194" s="1"/>
      <c r="N194" s="1"/>
      <c r="O194" s="1"/>
      <c r="P194" s="1"/>
      <c r="Q194" s="1"/>
      <c r="R194" s="1"/>
      <c r="S194" s="1"/>
      <c r="T194" s="1"/>
      <c r="U194" s="1"/>
    </row>
    <row r="195" spans="1:21" s="3" customFormat="1" ht="15.95" customHeight="1" x14ac:dyDescent="0.25">
      <c r="A195" s="233" t="s">
        <v>1948</v>
      </c>
      <c r="B195" s="1"/>
      <c r="C195" s="1"/>
      <c r="D195" s="1"/>
      <c r="E195" s="1"/>
      <c r="F195" s="1"/>
      <c r="G195" s="1"/>
      <c r="H195" s="1"/>
      <c r="I195" s="1"/>
      <c r="J195" s="1"/>
      <c r="K195" s="1"/>
      <c r="L195" s="1"/>
      <c r="M195" s="1"/>
      <c r="N195" s="1"/>
      <c r="O195" s="1"/>
      <c r="P195" s="1"/>
      <c r="Q195" s="1"/>
      <c r="R195" s="1"/>
      <c r="S195" s="1"/>
      <c r="T195" s="1"/>
      <c r="U195" s="1"/>
    </row>
    <row r="196" spans="1:21" s="3" customFormat="1" ht="15.95" customHeight="1" x14ac:dyDescent="0.25">
      <c r="A196" s="233" t="s">
        <v>1949</v>
      </c>
      <c r="B196" s="1"/>
      <c r="C196" s="1"/>
      <c r="D196" s="1"/>
      <c r="E196" s="1"/>
      <c r="F196" s="1"/>
      <c r="G196" s="1"/>
      <c r="H196" s="1"/>
      <c r="I196" s="1"/>
      <c r="J196" s="1"/>
      <c r="K196" s="1"/>
      <c r="L196" s="1"/>
      <c r="M196" s="1"/>
      <c r="N196" s="1"/>
      <c r="O196" s="1"/>
      <c r="P196" s="1"/>
      <c r="Q196" s="1"/>
      <c r="R196" s="1"/>
      <c r="S196" s="1"/>
      <c r="T196" s="1"/>
      <c r="U196" s="1"/>
    </row>
    <row r="197" spans="1:21" s="3" customFormat="1" ht="15.95" customHeight="1" x14ac:dyDescent="0.25">
      <c r="A197" s="233" t="s">
        <v>550</v>
      </c>
      <c r="B197" s="1"/>
      <c r="C197" s="1"/>
      <c r="D197" s="1"/>
      <c r="E197" s="1"/>
      <c r="F197" s="1"/>
      <c r="G197" s="1"/>
      <c r="H197" s="1"/>
      <c r="I197" s="1"/>
      <c r="J197" s="1"/>
      <c r="K197" s="1"/>
      <c r="L197" s="1"/>
      <c r="M197" s="1"/>
      <c r="N197" s="1"/>
      <c r="O197" s="1"/>
      <c r="P197" s="1"/>
      <c r="Q197" s="1"/>
      <c r="R197" s="1"/>
      <c r="S197" s="1"/>
      <c r="T197" s="1"/>
      <c r="U197" s="1"/>
    </row>
    <row r="198" spans="1:21" s="3" customFormat="1" ht="15.95" customHeight="1" x14ac:dyDescent="0.25">
      <c r="A198" s="233" t="s">
        <v>1950</v>
      </c>
      <c r="B198" s="1"/>
      <c r="C198" s="1"/>
      <c r="D198" s="1"/>
      <c r="E198" s="1"/>
      <c r="F198" s="1"/>
      <c r="G198" s="1"/>
      <c r="H198" s="1"/>
      <c r="I198" s="1"/>
      <c r="J198" s="1"/>
      <c r="K198" s="1"/>
      <c r="L198" s="1"/>
      <c r="M198" s="1"/>
      <c r="N198" s="1"/>
      <c r="O198" s="1"/>
      <c r="P198" s="1"/>
      <c r="Q198" s="1"/>
      <c r="R198" s="1"/>
      <c r="S198" s="1"/>
      <c r="T198" s="1"/>
      <c r="U198" s="1"/>
    </row>
    <row r="199" spans="1:21" s="3" customFormat="1" ht="15.95" customHeight="1" x14ac:dyDescent="0.25">
      <c r="A199" s="233" t="s">
        <v>1951</v>
      </c>
      <c r="B199" s="1"/>
      <c r="C199" s="1"/>
      <c r="D199" s="1"/>
      <c r="E199" s="1"/>
      <c r="F199" s="1"/>
      <c r="G199" s="1"/>
      <c r="H199" s="1"/>
      <c r="I199" s="1"/>
      <c r="J199" s="1"/>
      <c r="K199" s="1"/>
      <c r="L199" s="1"/>
      <c r="M199" s="1"/>
      <c r="N199" s="1"/>
      <c r="O199" s="1"/>
      <c r="P199" s="1"/>
      <c r="Q199" s="1"/>
      <c r="R199" s="1"/>
      <c r="S199" s="1"/>
      <c r="T199" s="1"/>
      <c r="U199" s="1"/>
    </row>
    <row r="200" spans="1:21" s="3" customFormat="1" ht="15.95" customHeight="1" x14ac:dyDescent="0.25">
      <c r="A200" s="233" t="s">
        <v>1952</v>
      </c>
      <c r="B200" s="1"/>
      <c r="C200" s="1"/>
      <c r="D200" s="1"/>
      <c r="E200" s="1"/>
      <c r="F200" s="1"/>
      <c r="G200" s="1"/>
      <c r="H200" s="1"/>
      <c r="I200" s="1"/>
      <c r="J200" s="1"/>
      <c r="K200" s="1"/>
      <c r="L200" s="1"/>
      <c r="M200" s="1"/>
      <c r="N200" s="1"/>
      <c r="O200" s="1"/>
      <c r="P200" s="1"/>
      <c r="Q200" s="1"/>
      <c r="R200" s="1"/>
      <c r="S200" s="1"/>
      <c r="T200" s="1"/>
      <c r="U200" s="1"/>
    </row>
    <row r="201" spans="1:21" s="3" customFormat="1" ht="15.95" customHeight="1" x14ac:dyDescent="0.25">
      <c r="A201" s="233" t="s">
        <v>551</v>
      </c>
      <c r="B201" s="1"/>
      <c r="C201" s="1"/>
      <c r="D201" s="1"/>
      <c r="E201" s="1"/>
      <c r="F201" s="1"/>
      <c r="G201" s="1"/>
      <c r="H201" s="1"/>
      <c r="I201" s="1"/>
      <c r="J201" s="1"/>
      <c r="K201" s="1"/>
      <c r="L201" s="1"/>
      <c r="M201" s="1"/>
      <c r="N201" s="1"/>
      <c r="O201" s="1"/>
      <c r="P201" s="1"/>
      <c r="Q201" s="1"/>
      <c r="R201" s="1"/>
      <c r="S201" s="1"/>
      <c r="T201" s="1"/>
      <c r="U201" s="1"/>
    </row>
    <row r="202" spans="1:21" s="3" customFormat="1" ht="15.95" customHeight="1" x14ac:dyDescent="0.25">
      <c r="A202" s="233" t="s">
        <v>1953</v>
      </c>
      <c r="B202" s="1"/>
      <c r="C202" s="1"/>
      <c r="D202" s="1"/>
      <c r="E202" s="1"/>
      <c r="F202" s="1"/>
      <c r="G202" s="1"/>
      <c r="H202" s="1"/>
      <c r="I202" s="1"/>
      <c r="J202" s="1"/>
      <c r="K202" s="1"/>
      <c r="L202" s="1"/>
      <c r="M202" s="1"/>
      <c r="N202" s="1"/>
      <c r="O202" s="1"/>
      <c r="P202" s="1"/>
      <c r="Q202" s="1"/>
      <c r="R202" s="1"/>
      <c r="S202" s="1"/>
      <c r="T202" s="1"/>
      <c r="U202" s="1"/>
    </row>
    <row r="203" spans="1:21" s="3" customFormat="1" ht="15.95" customHeight="1" x14ac:dyDescent="0.25">
      <c r="A203" s="233" t="s">
        <v>1954</v>
      </c>
      <c r="B203" s="1"/>
      <c r="C203" s="1"/>
      <c r="D203" s="1"/>
      <c r="E203" s="1"/>
      <c r="F203" s="1"/>
      <c r="G203" s="1"/>
      <c r="H203" s="1"/>
      <c r="I203" s="1"/>
      <c r="J203" s="1"/>
      <c r="K203" s="1"/>
      <c r="L203" s="1"/>
      <c r="M203" s="1"/>
      <c r="N203" s="1"/>
      <c r="O203" s="1"/>
      <c r="P203" s="1"/>
      <c r="Q203" s="1"/>
      <c r="R203" s="1"/>
      <c r="S203" s="1"/>
      <c r="T203" s="1"/>
      <c r="U203" s="1"/>
    </row>
    <row r="204" spans="1:21" s="3" customFormat="1" ht="15.95" customHeight="1" x14ac:dyDescent="0.25">
      <c r="A204" s="233" t="s">
        <v>1955</v>
      </c>
      <c r="B204" s="1"/>
      <c r="C204" s="1"/>
      <c r="D204" s="1"/>
      <c r="E204" s="1"/>
      <c r="F204" s="1"/>
      <c r="G204" s="1"/>
      <c r="H204" s="1"/>
      <c r="I204" s="1"/>
      <c r="J204" s="1"/>
      <c r="K204" s="1"/>
      <c r="L204" s="1"/>
      <c r="M204" s="1"/>
      <c r="N204" s="1"/>
      <c r="O204" s="1"/>
      <c r="P204" s="1"/>
      <c r="Q204" s="1"/>
      <c r="R204" s="1"/>
      <c r="S204" s="1"/>
      <c r="T204" s="1"/>
      <c r="U204" s="1"/>
    </row>
    <row r="205" spans="1:21" s="3" customFormat="1" ht="15.95" customHeight="1" x14ac:dyDescent="0.25">
      <c r="A205" s="233" t="s">
        <v>552</v>
      </c>
      <c r="B205" s="1"/>
      <c r="C205" s="1"/>
      <c r="D205" s="1"/>
      <c r="E205" s="1"/>
      <c r="F205" s="1"/>
      <c r="G205" s="1"/>
      <c r="H205" s="1"/>
      <c r="I205" s="1"/>
      <c r="J205" s="1"/>
      <c r="K205" s="1"/>
      <c r="L205" s="1"/>
      <c r="M205" s="1"/>
      <c r="N205" s="1"/>
      <c r="O205" s="1"/>
      <c r="P205" s="1"/>
      <c r="Q205" s="1"/>
      <c r="R205" s="1"/>
      <c r="S205" s="1"/>
      <c r="T205" s="1"/>
      <c r="U205" s="1"/>
    </row>
    <row r="206" spans="1:21" s="3" customFormat="1" ht="15.95" customHeight="1" x14ac:dyDescent="0.25">
      <c r="A206" s="233" t="s">
        <v>553</v>
      </c>
      <c r="B206" s="1"/>
      <c r="C206" s="1"/>
      <c r="D206" s="1"/>
      <c r="E206" s="1"/>
      <c r="F206" s="1"/>
      <c r="G206" s="1"/>
      <c r="H206" s="1"/>
      <c r="I206" s="1"/>
      <c r="J206" s="1"/>
      <c r="K206" s="1"/>
      <c r="L206" s="1"/>
      <c r="M206" s="1"/>
      <c r="N206" s="1"/>
      <c r="O206" s="1"/>
      <c r="P206" s="1"/>
      <c r="Q206" s="1"/>
      <c r="R206" s="1"/>
      <c r="S206" s="1"/>
      <c r="T206" s="1"/>
      <c r="U206" s="1"/>
    </row>
    <row r="207" spans="1:21" s="3" customFormat="1" ht="15.95" customHeight="1" x14ac:dyDescent="0.25">
      <c r="A207" s="233" t="s">
        <v>1956</v>
      </c>
      <c r="B207" s="1"/>
      <c r="C207" s="1"/>
      <c r="D207" s="1"/>
      <c r="E207" s="1"/>
      <c r="F207" s="1"/>
      <c r="G207" s="1"/>
      <c r="H207" s="1"/>
      <c r="I207" s="1"/>
      <c r="J207" s="1"/>
      <c r="K207" s="1"/>
      <c r="L207" s="1"/>
      <c r="M207" s="1"/>
      <c r="N207" s="1"/>
      <c r="O207" s="1"/>
      <c r="P207" s="1"/>
      <c r="Q207" s="1"/>
      <c r="R207" s="1"/>
      <c r="S207" s="1"/>
      <c r="T207" s="1"/>
      <c r="U207" s="1"/>
    </row>
    <row r="208" spans="1:21" s="3" customFormat="1" ht="15.95" customHeight="1" x14ac:dyDescent="0.25">
      <c r="A208" s="233" t="s">
        <v>3188</v>
      </c>
      <c r="B208" s="1"/>
      <c r="C208" s="1"/>
      <c r="D208" s="1"/>
      <c r="E208" s="1"/>
      <c r="F208" s="1"/>
      <c r="G208" s="1"/>
      <c r="H208" s="1"/>
      <c r="I208" s="1"/>
      <c r="J208" s="1"/>
      <c r="K208" s="1"/>
      <c r="L208" s="1"/>
      <c r="M208" s="1"/>
      <c r="N208" s="1"/>
      <c r="O208" s="1"/>
      <c r="P208" s="1"/>
      <c r="Q208" s="1"/>
      <c r="R208" s="1"/>
      <c r="S208" s="1"/>
      <c r="T208" s="1"/>
      <c r="U208" s="1"/>
    </row>
    <row r="209" spans="1:21" s="3" customFormat="1" ht="15.95" customHeight="1" x14ac:dyDescent="0.25">
      <c r="A209" s="233" t="s">
        <v>1957</v>
      </c>
      <c r="B209" s="1"/>
      <c r="C209" s="1"/>
      <c r="D209" s="1"/>
      <c r="E209" s="1"/>
      <c r="F209" s="1"/>
      <c r="G209" s="1"/>
      <c r="H209" s="1"/>
      <c r="I209" s="1"/>
      <c r="J209" s="1"/>
      <c r="K209" s="1"/>
      <c r="L209" s="1"/>
      <c r="M209" s="1"/>
      <c r="N209" s="1"/>
      <c r="O209" s="1"/>
      <c r="P209" s="1"/>
      <c r="Q209" s="1"/>
      <c r="R209" s="1"/>
      <c r="S209" s="1"/>
      <c r="T209" s="1"/>
      <c r="U209" s="1"/>
    </row>
    <row r="210" spans="1:21" s="3" customFormat="1" ht="15.95" customHeight="1" x14ac:dyDescent="0.25">
      <c r="A210" s="233" t="s">
        <v>1958</v>
      </c>
      <c r="B210" s="1"/>
      <c r="C210" s="1"/>
      <c r="D210" s="1"/>
      <c r="E210" s="1"/>
      <c r="F210" s="1"/>
      <c r="G210" s="1"/>
      <c r="H210" s="1"/>
      <c r="I210" s="1"/>
      <c r="J210" s="1"/>
      <c r="K210" s="1"/>
      <c r="L210" s="1"/>
      <c r="M210" s="1"/>
      <c r="N210" s="1"/>
      <c r="O210" s="1"/>
      <c r="P210" s="1"/>
      <c r="Q210" s="1"/>
      <c r="R210" s="1"/>
      <c r="S210" s="1"/>
      <c r="T210" s="1"/>
      <c r="U210" s="1"/>
    </row>
    <row r="211" spans="1:21" s="3" customFormat="1" ht="15.95" customHeight="1" x14ac:dyDescent="0.25">
      <c r="A211" s="233" t="s">
        <v>554</v>
      </c>
      <c r="B211" s="1"/>
      <c r="C211" s="1"/>
      <c r="D211" s="1"/>
      <c r="E211" s="1"/>
      <c r="F211" s="1"/>
      <c r="G211" s="1"/>
      <c r="H211" s="1"/>
      <c r="I211" s="1"/>
      <c r="J211" s="1"/>
      <c r="K211" s="1"/>
      <c r="L211" s="1"/>
      <c r="M211" s="1"/>
      <c r="N211" s="1"/>
      <c r="O211" s="1"/>
      <c r="P211" s="1"/>
      <c r="Q211" s="1"/>
      <c r="R211" s="1"/>
      <c r="S211" s="1"/>
      <c r="T211" s="1"/>
      <c r="U211" s="1"/>
    </row>
    <row r="212" spans="1:21" s="3" customFormat="1" ht="15.95" customHeight="1" x14ac:dyDescent="0.25">
      <c r="A212" s="233" t="s">
        <v>1959</v>
      </c>
      <c r="B212" s="1"/>
      <c r="C212" s="1"/>
      <c r="D212" s="1"/>
      <c r="E212" s="1"/>
      <c r="F212" s="1"/>
      <c r="G212" s="1"/>
      <c r="H212" s="1"/>
      <c r="I212" s="1"/>
      <c r="J212" s="1"/>
      <c r="K212" s="1"/>
      <c r="L212" s="1"/>
      <c r="M212" s="1"/>
      <c r="N212" s="1"/>
      <c r="O212" s="1"/>
      <c r="P212" s="1"/>
      <c r="Q212" s="1"/>
      <c r="R212" s="1"/>
      <c r="S212" s="1"/>
      <c r="T212" s="1"/>
      <c r="U212" s="1"/>
    </row>
    <row r="213" spans="1:21" s="3" customFormat="1" ht="15.95" customHeight="1" x14ac:dyDescent="0.25">
      <c r="A213" s="233" t="s">
        <v>555</v>
      </c>
      <c r="B213" s="1"/>
      <c r="C213" s="1"/>
      <c r="D213" s="1"/>
      <c r="E213" s="1"/>
      <c r="F213" s="1"/>
      <c r="G213" s="1"/>
      <c r="H213" s="1"/>
      <c r="I213" s="1"/>
      <c r="J213" s="1"/>
      <c r="K213" s="1"/>
      <c r="L213" s="1"/>
      <c r="M213" s="1"/>
      <c r="N213" s="1"/>
      <c r="O213" s="1"/>
      <c r="P213" s="1"/>
      <c r="Q213" s="1"/>
      <c r="R213" s="1"/>
      <c r="S213" s="1"/>
      <c r="T213" s="1"/>
      <c r="U213" s="1"/>
    </row>
    <row r="214" spans="1:21" s="3" customFormat="1" ht="15.95" customHeight="1" x14ac:dyDescent="0.25">
      <c r="A214" s="233" t="s">
        <v>556</v>
      </c>
      <c r="B214" s="1"/>
      <c r="C214" s="1"/>
      <c r="D214" s="1"/>
      <c r="E214" s="1"/>
      <c r="F214" s="1"/>
      <c r="G214" s="1"/>
      <c r="H214" s="1"/>
      <c r="I214" s="1"/>
      <c r="J214" s="1"/>
      <c r="K214" s="1"/>
      <c r="L214" s="1"/>
      <c r="M214" s="1"/>
      <c r="N214" s="1"/>
      <c r="O214" s="1"/>
      <c r="P214" s="1"/>
      <c r="Q214" s="1"/>
      <c r="R214" s="1"/>
      <c r="S214" s="1"/>
      <c r="T214" s="1"/>
      <c r="U214" s="1"/>
    </row>
    <row r="215" spans="1:21" s="3" customFormat="1" ht="15.95" customHeight="1" x14ac:dyDescent="0.25">
      <c r="A215" s="233" t="s">
        <v>1960</v>
      </c>
      <c r="B215" s="1"/>
      <c r="C215" s="1"/>
      <c r="D215" s="1"/>
      <c r="E215" s="1"/>
      <c r="F215" s="1"/>
      <c r="G215" s="1"/>
      <c r="H215" s="1"/>
      <c r="I215" s="1"/>
      <c r="J215" s="1"/>
      <c r="K215" s="1"/>
      <c r="L215" s="1"/>
      <c r="M215" s="1"/>
      <c r="N215" s="1"/>
      <c r="O215" s="1"/>
      <c r="P215" s="1"/>
      <c r="Q215" s="1"/>
      <c r="R215" s="1"/>
      <c r="S215" s="1"/>
      <c r="T215" s="1"/>
      <c r="U215" s="1"/>
    </row>
    <row r="216" spans="1:21" s="3" customFormat="1" ht="15.95" customHeight="1" x14ac:dyDescent="0.25">
      <c r="A216" s="233" t="s">
        <v>1961</v>
      </c>
      <c r="B216" s="1"/>
      <c r="C216" s="1"/>
      <c r="D216" s="1"/>
      <c r="E216" s="1"/>
      <c r="F216" s="1"/>
      <c r="G216" s="1"/>
      <c r="H216" s="1"/>
      <c r="I216" s="1"/>
      <c r="J216" s="1"/>
      <c r="K216" s="1"/>
      <c r="L216" s="1"/>
      <c r="M216" s="1"/>
      <c r="N216" s="1"/>
      <c r="O216" s="1"/>
      <c r="P216" s="1"/>
      <c r="Q216" s="1"/>
      <c r="R216" s="1"/>
      <c r="S216" s="1"/>
      <c r="T216" s="1"/>
      <c r="U216" s="1"/>
    </row>
    <row r="217" spans="1:21" s="3" customFormat="1" ht="15.95" customHeight="1" x14ac:dyDescent="0.25">
      <c r="A217" s="233" t="s">
        <v>557</v>
      </c>
      <c r="B217" s="1"/>
      <c r="C217" s="1"/>
      <c r="D217" s="1"/>
      <c r="E217" s="1"/>
      <c r="F217" s="1"/>
      <c r="G217" s="1"/>
      <c r="H217" s="1"/>
      <c r="I217" s="1"/>
      <c r="J217" s="1"/>
      <c r="K217" s="1"/>
      <c r="L217" s="1"/>
      <c r="M217" s="1"/>
      <c r="N217" s="1"/>
      <c r="O217" s="1"/>
      <c r="P217" s="1"/>
      <c r="Q217" s="1"/>
      <c r="R217" s="1"/>
      <c r="S217" s="1"/>
      <c r="T217" s="1"/>
      <c r="U217" s="1"/>
    </row>
    <row r="218" spans="1:21" s="3" customFormat="1" ht="15.95" customHeight="1" x14ac:dyDescent="0.25">
      <c r="A218" s="233" t="s">
        <v>1962</v>
      </c>
      <c r="B218" s="1"/>
      <c r="C218" s="1"/>
      <c r="D218" s="1"/>
      <c r="E218" s="1"/>
      <c r="F218" s="1"/>
      <c r="G218" s="1"/>
      <c r="H218" s="1"/>
      <c r="I218" s="1"/>
      <c r="J218" s="1"/>
      <c r="K218" s="1"/>
      <c r="L218" s="1"/>
      <c r="M218" s="1"/>
      <c r="N218" s="1"/>
      <c r="O218" s="1"/>
      <c r="P218" s="1"/>
      <c r="Q218" s="1"/>
      <c r="R218" s="1"/>
      <c r="S218" s="1"/>
      <c r="T218" s="1"/>
      <c r="U218" s="1"/>
    </row>
    <row r="219" spans="1:21" s="3" customFormat="1" ht="15.95" customHeight="1" x14ac:dyDescent="0.25">
      <c r="A219" s="233" t="s">
        <v>1963</v>
      </c>
      <c r="B219" s="1"/>
      <c r="C219" s="1"/>
      <c r="D219" s="1"/>
      <c r="E219" s="1"/>
      <c r="F219" s="1"/>
      <c r="G219" s="1"/>
      <c r="H219" s="1"/>
      <c r="I219" s="1"/>
      <c r="J219" s="1"/>
      <c r="K219" s="1"/>
      <c r="L219" s="1"/>
      <c r="M219" s="1"/>
      <c r="N219" s="1"/>
      <c r="O219" s="1"/>
      <c r="P219" s="1"/>
      <c r="Q219" s="1"/>
      <c r="R219" s="1"/>
      <c r="S219" s="1"/>
      <c r="T219" s="1"/>
      <c r="U219" s="1"/>
    </row>
    <row r="220" spans="1:21" s="3" customFormat="1" ht="15.95" customHeight="1" x14ac:dyDescent="0.25">
      <c r="A220" s="233" t="s">
        <v>1964</v>
      </c>
      <c r="B220" s="1"/>
      <c r="C220" s="1"/>
      <c r="D220" s="1"/>
      <c r="E220" s="1"/>
      <c r="F220" s="1"/>
      <c r="G220" s="1"/>
      <c r="H220" s="1"/>
      <c r="I220" s="1"/>
      <c r="J220" s="1"/>
      <c r="K220" s="1"/>
      <c r="L220" s="1"/>
      <c r="M220" s="1"/>
      <c r="N220" s="1"/>
      <c r="O220" s="1"/>
      <c r="P220" s="1"/>
      <c r="Q220" s="1"/>
      <c r="R220" s="1"/>
      <c r="S220" s="1"/>
      <c r="T220" s="1"/>
      <c r="U220" s="1"/>
    </row>
    <row r="221" spans="1:21" s="3" customFormat="1" ht="15.95" customHeight="1" x14ac:dyDescent="0.25">
      <c r="A221" s="233" t="s">
        <v>558</v>
      </c>
      <c r="B221" s="1"/>
      <c r="C221" s="1"/>
      <c r="D221" s="1"/>
      <c r="E221" s="1"/>
      <c r="F221" s="1"/>
      <c r="G221" s="1"/>
      <c r="H221" s="1"/>
      <c r="I221" s="1"/>
      <c r="J221" s="1"/>
      <c r="K221" s="1"/>
      <c r="L221" s="1"/>
      <c r="M221" s="1"/>
      <c r="N221" s="1"/>
      <c r="O221" s="1"/>
      <c r="P221" s="1"/>
      <c r="Q221" s="1"/>
      <c r="R221" s="1"/>
      <c r="S221" s="1"/>
      <c r="T221" s="1"/>
      <c r="U221" s="1"/>
    </row>
    <row r="222" spans="1:21" s="3" customFormat="1" ht="15.95" customHeight="1" x14ac:dyDescent="0.25">
      <c r="A222" s="233" t="s">
        <v>1965</v>
      </c>
      <c r="B222" s="1"/>
      <c r="C222" s="1"/>
      <c r="D222" s="1"/>
      <c r="E222" s="1"/>
      <c r="F222" s="1"/>
      <c r="G222" s="1"/>
      <c r="H222" s="1"/>
      <c r="I222" s="1"/>
      <c r="J222" s="1"/>
      <c r="K222" s="1"/>
      <c r="L222" s="1"/>
      <c r="M222" s="1"/>
      <c r="N222" s="1"/>
      <c r="O222" s="1"/>
      <c r="P222" s="1"/>
      <c r="Q222" s="1"/>
      <c r="R222" s="1"/>
      <c r="S222" s="1"/>
      <c r="T222" s="1"/>
      <c r="U222" s="1"/>
    </row>
    <row r="223" spans="1:21" s="3" customFormat="1" ht="15.95" customHeight="1" x14ac:dyDescent="0.25">
      <c r="A223" s="233" t="s">
        <v>1966</v>
      </c>
      <c r="B223" s="1"/>
      <c r="C223" s="1"/>
      <c r="D223" s="1"/>
      <c r="E223" s="1"/>
      <c r="F223" s="1"/>
      <c r="G223" s="1"/>
      <c r="H223" s="1"/>
      <c r="I223" s="1"/>
      <c r="J223" s="1"/>
      <c r="K223" s="1"/>
      <c r="L223" s="1"/>
      <c r="M223" s="1"/>
      <c r="N223" s="1"/>
      <c r="O223" s="1"/>
      <c r="P223" s="1"/>
      <c r="Q223" s="1"/>
      <c r="R223" s="1"/>
      <c r="S223" s="1"/>
      <c r="T223" s="1"/>
      <c r="U223" s="1"/>
    </row>
    <row r="224" spans="1:21" s="3" customFormat="1" ht="15.95" customHeight="1" x14ac:dyDescent="0.25">
      <c r="A224" s="233" t="s">
        <v>1967</v>
      </c>
      <c r="B224" s="1"/>
      <c r="C224" s="1"/>
      <c r="D224" s="1"/>
      <c r="E224" s="1"/>
      <c r="F224" s="1"/>
      <c r="G224" s="1"/>
      <c r="H224" s="1"/>
      <c r="I224" s="1"/>
      <c r="J224" s="1"/>
      <c r="K224" s="1"/>
      <c r="L224" s="1"/>
      <c r="M224" s="1"/>
      <c r="N224" s="1"/>
      <c r="O224" s="1"/>
      <c r="P224" s="1"/>
      <c r="Q224" s="1"/>
      <c r="R224" s="1"/>
      <c r="S224" s="1"/>
      <c r="T224" s="1"/>
      <c r="U224" s="1"/>
    </row>
    <row r="225" spans="1:21" s="3" customFormat="1" ht="15.95" customHeight="1" x14ac:dyDescent="0.25">
      <c r="A225" s="233" t="s">
        <v>3189</v>
      </c>
      <c r="B225" s="1"/>
      <c r="C225" s="1"/>
      <c r="D225" s="1"/>
      <c r="E225" s="1"/>
      <c r="F225" s="1"/>
      <c r="G225" s="1"/>
      <c r="H225" s="1"/>
      <c r="I225" s="1"/>
      <c r="J225" s="1"/>
      <c r="K225" s="1"/>
      <c r="L225" s="1"/>
      <c r="M225" s="1"/>
      <c r="N225" s="1"/>
      <c r="O225" s="1"/>
      <c r="P225" s="1"/>
      <c r="Q225" s="1"/>
      <c r="R225" s="1"/>
      <c r="S225" s="1"/>
      <c r="T225" s="1"/>
      <c r="U225" s="1"/>
    </row>
    <row r="226" spans="1:21" s="3" customFormat="1" ht="15.95" customHeight="1" x14ac:dyDescent="0.25">
      <c r="A226" s="233" t="s">
        <v>559</v>
      </c>
      <c r="B226" s="1"/>
      <c r="C226" s="1"/>
      <c r="D226" s="1"/>
      <c r="E226" s="1"/>
      <c r="F226" s="1"/>
      <c r="G226" s="1"/>
      <c r="H226" s="1"/>
      <c r="I226" s="1"/>
      <c r="J226" s="1"/>
      <c r="K226" s="1"/>
      <c r="L226" s="1"/>
      <c r="M226" s="1"/>
      <c r="N226" s="1"/>
      <c r="O226" s="1"/>
      <c r="P226" s="1"/>
      <c r="Q226" s="1"/>
      <c r="R226" s="1"/>
      <c r="S226" s="1"/>
      <c r="T226" s="1"/>
      <c r="U226" s="1"/>
    </row>
    <row r="227" spans="1:21" s="3" customFormat="1" ht="15.95" customHeight="1" x14ac:dyDescent="0.25">
      <c r="A227" s="233" t="s">
        <v>560</v>
      </c>
      <c r="B227" s="1"/>
      <c r="C227" s="1"/>
      <c r="D227" s="1"/>
      <c r="E227" s="1"/>
      <c r="F227" s="1"/>
      <c r="G227" s="1"/>
      <c r="H227" s="1"/>
      <c r="I227" s="1"/>
      <c r="J227" s="1"/>
      <c r="K227" s="1"/>
      <c r="L227" s="1"/>
      <c r="M227" s="1"/>
      <c r="N227" s="1"/>
      <c r="O227" s="1"/>
      <c r="P227" s="1"/>
      <c r="Q227" s="1"/>
      <c r="R227" s="1"/>
      <c r="S227" s="1"/>
      <c r="T227" s="1"/>
      <c r="U227" s="1"/>
    </row>
    <row r="228" spans="1:21" s="3" customFormat="1" ht="15.95" customHeight="1" x14ac:dyDescent="0.25">
      <c r="A228" s="233" t="s">
        <v>561</v>
      </c>
      <c r="B228" s="1"/>
      <c r="C228" s="1"/>
      <c r="D228" s="1"/>
      <c r="E228" s="1"/>
      <c r="F228" s="1"/>
      <c r="G228" s="1"/>
      <c r="H228" s="1"/>
      <c r="I228" s="1"/>
      <c r="J228" s="1"/>
      <c r="K228" s="1"/>
      <c r="L228" s="1"/>
      <c r="M228" s="1"/>
      <c r="N228" s="1"/>
      <c r="O228" s="1"/>
      <c r="P228" s="1"/>
      <c r="Q228" s="1"/>
      <c r="R228" s="1"/>
      <c r="S228" s="1"/>
      <c r="T228" s="1"/>
      <c r="U228" s="1"/>
    </row>
    <row r="229" spans="1:21" s="3" customFormat="1" ht="15.95" customHeight="1" x14ac:dyDescent="0.25">
      <c r="A229" s="233" t="s">
        <v>562</v>
      </c>
      <c r="B229" s="1"/>
      <c r="C229" s="1"/>
      <c r="D229" s="1"/>
      <c r="E229" s="1"/>
      <c r="F229" s="1"/>
      <c r="G229" s="1"/>
      <c r="H229" s="1"/>
      <c r="I229" s="1"/>
      <c r="J229" s="1"/>
      <c r="K229" s="1"/>
      <c r="L229" s="1"/>
      <c r="M229" s="1"/>
      <c r="N229" s="1"/>
      <c r="O229" s="1"/>
      <c r="P229" s="1"/>
      <c r="Q229" s="1"/>
      <c r="R229" s="1"/>
      <c r="S229" s="1"/>
      <c r="T229" s="1"/>
      <c r="U229" s="1"/>
    </row>
    <row r="230" spans="1:21" s="3" customFormat="1" ht="15.95" customHeight="1" x14ac:dyDescent="0.25">
      <c r="A230" s="233" t="s">
        <v>563</v>
      </c>
      <c r="B230" s="1"/>
      <c r="C230" s="1"/>
      <c r="D230" s="1"/>
      <c r="E230" s="1"/>
      <c r="F230" s="1"/>
      <c r="G230" s="1"/>
      <c r="H230" s="1"/>
      <c r="I230" s="1"/>
      <c r="J230" s="1"/>
      <c r="K230" s="1"/>
      <c r="L230" s="1"/>
      <c r="M230" s="1"/>
      <c r="N230" s="1"/>
      <c r="O230" s="1"/>
      <c r="P230" s="1"/>
      <c r="Q230" s="1"/>
      <c r="R230" s="1"/>
      <c r="S230" s="1"/>
      <c r="T230" s="1"/>
      <c r="U230" s="1"/>
    </row>
    <row r="231" spans="1:21" s="3" customFormat="1" ht="15.95" customHeight="1" x14ac:dyDescent="0.25">
      <c r="A231" s="233" t="s">
        <v>1968</v>
      </c>
      <c r="B231" s="1"/>
      <c r="C231" s="1"/>
      <c r="D231" s="1"/>
      <c r="E231" s="1"/>
      <c r="F231" s="1"/>
      <c r="G231" s="1"/>
      <c r="H231" s="1"/>
      <c r="I231" s="1"/>
      <c r="J231" s="1"/>
      <c r="K231" s="1"/>
      <c r="L231" s="1"/>
      <c r="M231" s="1"/>
      <c r="N231" s="1"/>
      <c r="O231" s="1"/>
      <c r="P231" s="1"/>
      <c r="Q231" s="1"/>
      <c r="R231" s="1"/>
      <c r="S231" s="1"/>
      <c r="T231" s="1"/>
      <c r="U231" s="1"/>
    </row>
    <row r="232" spans="1:21" s="3" customFormat="1" ht="15.95" customHeight="1" x14ac:dyDescent="0.25">
      <c r="A232" s="233" t="s">
        <v>1969</v>
      </c>
      <c r="B232" s="1"/>
      <c r="C232" s="1"/>
      <c r="D232" s="1"/>
      <c r="E232" s="1"/>
      <c r="F232" s="1"/>
      <c r="G232" s="1"/>
      <c r="H232" s="1"/>
      <c r="I232" s="1"/>
      <c r="J232" s="1"/>
      <c r="K232" s="1"/>
      <c r="L232" s="1"/>
      <c r="M232" s="1"/>
      <c r="N232" s="1"/>
      <c r="O232" s="1"/>
      <c r="P232" s="1"/>
      <c r="Q232" s="1"/>
      <c r="R232" s="1"/>
      <c r="S232" s="1"/>
      <c r="T232" s="1"/>
      <c r="U232" s="1"/>
    </row>
    <row r="233" spans="1:21" s="3" customFormat="1" ht="15.95" customHeight="1" x14ac:dyDescent="0.25">
      <c r="A233" s="233" t="s">
        <v>1970</v>
      </c>
      <c r="B233" s="1"/>
      <c r="C233" s="1"/>
      <c r="D233" s="1"/>
      <c r="E233" s="1"/>
      <c r="F233" s="1"/>
      <c r="G233" s="1"/>
      <c r="H233" s="1"/>
      <c r="I233" s="1"/>
      <c r="J233" s="1"/>
      <c r="K233" s="1"/>
      <c r="L233" s="1"/>
      <c r="M233" s="1"/>
      <c r="N233" s="1"/>
      <c r="O233" s="1"/>
      <c r="P233" s="1"/>
      <c r="Q233" s="1"/>
      <c r="R233" s="1"/>
      <c r="S233" s="1"/>
      <c r="T233" s="1"/>
      <c r="U233" s="1"/>
    </row>
    <row r="234" spans="1:21" s="3" customFormat="1" ht="15.95" customHeight="1" x14ac:dyDescent="0.25">
      <c r="A234" s="233" t="s">
        <v>1971</v>
      </c>
      <c r="B234" s="1"/>
      <c r="C234" s="1"/>
      <c r="D234" s="1"/>
      <c r="E234" s="1"/>
      <c r="F234" s="1"/>
      <c r="G234" s="1"/>
      <c r="H234" s="1"/>
      <c r="I234" s="1"/>
      <c r="J234" s="1"/>
      <c r="K234" s="1"/>
      <c r="L234" s="1"/>
      <c r="M234" s="1"/>
      <c r="N234" s="1"/>
      <c r="O234" s="1"/>
      <c r="P234" s="1"/>
      <c r="Q234" s="1"/>
      <c r="R234" s="1"/>
      <c r="S234" s="1"/>
      <c r="T234" s="1"/>
      <c r="U234" s="1"/>
    </row>
    <row r="235" spans="1:21" s="3" customFormat="1" ht="15.95" customHeight="1" x14ac:dyDescent="0.25">
      <c r="A235" s="233" t="s">
        <v>564</v>
      </c>
      <c r="B235" s="1"/>
      <c r="C235" s="1"/>
      <c r="D235" s="1"/>
      <c r="E235" s="1"/>
      <c r="F235" s="1"/>
      <c r="G235" s="1"/>
      <c r="H235" s="1"/>
      <c r="I235" s="1"/>
      <c r="J235" s="1"/>
      <c r="K235" s="1"/>
      <c r="L235" s="1"/>
      <c r="M235" s="1"/>
      <c r="N235" s="1"/>
      <c r="O235" s="1"/>
      <c r="P235" s="1"/>
      <c r="Q235" s="1"/>
      <c r="R235" s="1"/>
      <c r="S235" s="1"/>
      <c r="T235" s="1"/>
      <c r="U235" s="1"/>
    </row>
    <row r="236" spans="1:21" s="3" customFormat="1" ht="15.95" customHeight="1" x14ac:dyDescent="0.25">
      <c r="A236" s="233" t="s">
        <v>1756</v>
      </c>
      <c r="B236" s="1"/>
      <c r="C236" s="1"/>
      <c r="D236" s="1"/>
      <c r="E236" s="1"/>
      <c r="F236" s="1"/>
      <c r="G236" s="1"/>
      <c r="H236" s="1"/>
      <c r="I236" s="1"/>
      <c r="J236" s="1"/>
      <c r="K236" s="1"/>
      <c r="L236" s="1"/>
      <c r="M236" s="1"/>
      <c r="N236" s="1"/>
      <c r="O236" s="1"/>
      <c r="P236" s="1"/>
      <c r="Q236" s="1"/>
      <c r="R236" s="1"/>
      <c r="S236" s="1"/>
      <c r="T236" s="1"/>
      <c r="U236" s="1"/>
    </row>
    <row r="237" spans="1:21" s="3" customFormat="1" ht="15.95" customHeight="1" x14ac:dyDescent="0.25">
      <c r="A237" s="233" t="s">
        <v>1972</v>
      </c>
      <c r="B237" s="1"/>
      <c r="C237" s="1"/>
      <c r="D237" s="1"/>
      <c r="E237" s="1"/>
      <c r="F237" s="1"/>
      <c r="G237" s="1"/>
      <c r="H237" s="1"/>
      <c r="I237" s="1"/>
      <c r="J237" s="1"/>
      <c r="K237" s="1"/>
      <c r="L237" s="1"/>
      <c r="M237" s="1"/>
      <c r="N237" s="1"/>
      <c r="O237" s="1"/>
      <c r="P237" s="1"/>
      <c r="Q237" s="1"/>
      <c r="R237" s="1"/>
      <c r="S237" s="1"/>
      <c r="T237" s="1"/>
      <c r="U237" s="1"/>
    </row>
    <row r="238" spans="1:21" s="3" customFormat="1" ht="15.95" customHeight="1" x14ac:dyDescent="0.25">
      <c r="A238" s="233" t="s">
        <v>1973</v>
      </c>
      <c r="B238" s="1"/>
      <c r="C238" s="1"/>
      <c r="D238" s="1"/>
      <c r="E238" s="1"/>
      <c r="F238" s="1"/>
      <c r="G238" s="1"/>
      <c r="H238" s="1"/>
      <c r="I238" s="1"/>
      <c r="J238" s="1"/>
      <c r="K238" s="1"/>
      <c r="L238" s="1"/>
      <c r="M238" s="1"/>
      <c r="N238" s="1"/>
      <c r="O238" s="1"/>
      <c r="P238" s="1"/>
      <c r="Q238" s="1"/>
      <c r="R238" s="1"/>
      <c r="S238" s="1"/>
      <c r="T238" s="1"/>
      <c r="U238" s="1"/>
    </row>
    <row r="239" spans="1:21" s="3" customFormat="1" ht="15.95" customHeight="1" x14ac:dyDescent="0.25">
      <c r="A239" s="233" t="s">
        <v>565</v>
      </c>
      <c r="B239" s="1"/>
      <c r="C239" s="1"/>
      <c r="D239" s="1"/>
      <c r="E239" s="1"/>
      <c r="F239" s="1"/>
      <c r="G239" s="1"/>
      <c r="H239" s="1"/>
      <c r="I239" s="1"/>
      <c r="J239" s="1"/>
      <c r="K239" s="1"/>
      <c r="L239" s="1"/>
      <c r="M239" s="1"/>
      <c r="N239" s="1"/>
      <c r="O239" s="1"/>
      <c r="P239" s="1"/>
      <c r="Q239" s="1"/>
      <c r="R239" s="1"/>
      <c r="S239" s="1"/>
      <c r="T239" s="1"/>
      <c r="U239" s="1"/>
    </row>
    <row r="240" spans="1:21" s="3" customFormat="1" ht="15.95" customHeight="1" x14ac:dyDescent="0.25">
      <c r="A240" s="233" t="s">
        <v>1974</v>
      </c>
      <c r="B240" s="1"/>
      <c r="C240" s="1"/>
      <c r="D240" s="1"/>
      <c r="E240" s="1"/>
      <c r="F240" s="1"/>
      <c r="G240" s="1"/>
      <c r="H240" s="1"/>
      <c r="I240" s="1"/>
      <c r="J240" s="1"/>
      <c r="K240" s="1"/>
      <c r="L240" s="1"/>
      <c r="M240" s="1"/>
      <c r="N240" s="1"/>
      <c r="O240" s="1"/>
      <c r="P240" s="1"/>
      <c r="Q240" s="1"/>
      <c r="R240" s="1"/>
      <c r="S240" s="1"/>
      <c r="T240" s="1"/>
      <c r="U240" s="1"/>
    </row>
    <row r="241" spans="1:21" s="3" customFormat="1" ht="15.95" customHeight="1" x14ac:dyDescent="0.25">
      <c r="A241" s="233" t="s">
        <v>1975</v>
      </c>
      <c r="B241" s="1"/>
      <c r="C241" s="1"/>
      <c r="D241" s="1"/>
      <c r="E241" s="1"/>
      <c r="F241" s="1"/>
      <c r="G241" s="1"/>
      <c r="H241" s="1"/>
      <c r="I241" s="1"/>
      <c r="J241" s="1"/>
      <c r="K241" s="1"/>
      <c r="L241" s="1"/>
      <c r="M241" s="1"/>
      <c r="N241" s="1"/>
      <c r="O241" s="1"/>
      <c r="P241" s="1"/>
      <c r="Q241" s="1"/>
      <c r="R241" s="1"/>
      <c r="S241" s="1"/>
      <c r="T241" s="1"/>
      <c r="U241" s="1"/>
    </row>
    <row r="242" spans="1:21" s="3" customFormat="1" ht="15.95" customHeight="1" x14ac:dyDescent="0.25">
      <c r="A242" s="233" t="s">
        <v>1976</v>
      </c>
      <c r="B242" s="1"/>
      <c r="C242" s="1"/>
      <c r="D242" s="1"/>
      <c r="E242" s="1"/>
      <c r="F242" s="1"/>
      <c r="G242" s="1"/>
      <c r="H242" s="1"/>
      <c r="I242" s="1"/>
      <c r="J242" s="1"/>
      <c r="K242" s="1"/>
      <c r="L242" s="1"/>
      <c r="M242" s="1"/>
      <c r="N242" s="1"/>
      <c r="O242" s="1"/>
      <c r="P242" s="1"/>
      <c r="Q242" s="1"/>
      <c r="R242" s="1"/>
      <c r="S242" s="1"/>
      <c r="T242" s="1"/>
      <c r="U242" s="1"/>
    </row>
    <row r="243" spans="1:21" s="3" customFormat="1" ht="15.95" customHeight="1" x14ac:dyDescent="0.25">
      <c r="A243" s="233" t="s">
        <v>566</v>
      </c>
      <c r="B243" s="1"/>
      <c r="C243" s="1"/>
      <c r="D243" s="1"/>
      <c r="E243" s="1"/>
      <c r="F243" s="1"/>
      <c r="G243" s="1"/>
      <c r="H243" s="1"/>
      <c r="I243" s="1"/>
      <c r="J243" s="1"/>
      <c r="K243" s="1"/>
      <c r="L243" s="1"/>
      <c r="M243" s="1"/>
      <c r="N243" s="1"/>
      <c r="O243" s="1"/>
      <c r="P243" s="1"/>
      <c r="Q243" s="1"/>
      <c r="R243" s="1"/>
      <c r="S243" s="1"/>
      <c r="T243" s="1"/>
      <c r="U243" s="1"/>
    </row>
    <row r="244" spans="1:21" s="3" customFormat="1" ht="15.95" customHeight="1" x14ac:dyDescent="0.25">
      <c r="A244" s="233" t="s">
        <v>567</v>
      </c>
      <c r="B244" s="1"/>
      <c r="C244" s="1"/>
      <c r="D244" s="1"/>
      <c r="E244" s="1"/>
      <c r="F244" s="1"/>
      <c r="G244" s="1"/>
      <c r="H244" s="1"/>
      <c r="I244" s="1"/>
      <c r="J244" s="1"/>
      <c r="K244" s="1"/>
      <c r="L244" s="1"/>
      <c r="M244" s="1"/>
      <c r="N244" s="1"/>
      <c r="O244" s="1"/>
      <c r="P244" s="1"/>
      <c r="Q244" s="1"/>
      <c r="R244" s="1"/>
      <c r="S244" s="1"/>
      <c r="T244" s="1"/>
      <c r="U244" s="1"/>
    </row>
    <row r="245" spans="1:21" s="3" customFormat="1" ht="15.95" customHeight="1" x14ac:dyDescent="0.25">
      <c r="A245" s="233" t="s">
        <v>1977</v>
      </c>
      <c r="B245" s="1"/>
      <c r="C245" s="1"/>
      <c r="D245" s="1"/>
      <c r="E245" s="1"/>
      <c r="F245" s="1"/>
      <c r="G245" s="1"/>
      <c r="H245" s="1"/>
      <c r="I245" s="1"/>
      <c r="J245" s="1"/>
      <c r="K245" s="1"/>
      <c r="L245" s="1"/>
      <c r="M245" s="1"/>
      <c r="N245" s="1"/>
      <c r="O245" s="1"/>
      <c r="P245" s="1"/>
      <c r="Q245" s="1"/>
      <c r="R245" s="1"/>
      <c r="S245" s="1"/>
      <c r="T245" s="1"/>
      <c r="U245" s="1"/>
    </row>
    <row r="246" spans="1:21" s="3" customFormat="1" ht="15.95" customHeight="1" x14ac:dyDescent="0.25">
      <c r="A246" s="233" t="s">
        <v>568</v>
      </c>
      <c r="B246" s="1"/>
      <c r="C246" s="1"/>
      <c r="D246" s="1"/>
      <c r="E246" s="1"/>
      <c r="F246" s="1"/>
      <c r="G246" s="1"/>
      <c r="H246" s="1"/>
      <c r="I246" s="1"/>
      <c r="J246" s="1"/>
      <c r="K246" s="1"/>
      <c r="L246" s="1"/>
      <c r="M246" s="1"/>
      <c r="N246" s="1"/>
      <c r="O246" s="1"/>
      <c r="P246" s="1"/>
      <c r="Q246" s="1"/>
      <c r="R246" s="1"/>
      <c r="S246" s="1"/>
      <c r="T246" s="1"/>
      <c r="U246" s="1"/>
    </row>
    <row r="247" spans="1:21" s="3" customFormat="1" ht="15.95" customHeight="1" x14ac:dyDescent="0.25">
      <c r="A247" s="233" t="s">
        <v>1978</v>
      </c>
      <c r="B247" s="1"/>
      <c r="C247" s="1"/>
      <c r="D247" s="1"/>
      <c r="E247" s="1"/>
      <c r="F247" s="1"/>
      <c r="G247" s="1"/>
      <c r="H247" s="1"/>
      <c r="I247" s="1"/>
      <c r="J247" s="1"/>
      <c r="K247" s="1"/>
      <c r="L247" s="1"/>
      <c r="M247" s="1"/>
      <c r="N247" s="1"/>
      <c r="O247" s="1"/>
      <c r="P247" s="1"/>
      <c r="Q247" s="1"/>
      <c r="R247" s="1"/>
      <c r="S247" s="1"/>
      <c r="T247" s="1"/>
      <c r="U247" s="1"/>
    </row>
    <row r="248" spans="1:21" s="3" customFormat="1" ht="15.95" customHeight="1" x14ac:dyDescent="0.25">
      <c r="A248" s="233" t="s">
        <v>1979</v>
      </c>
      <c r="B248" s="1"/>
      <c r="C248" s="1"/>
      <c r="D248" s="1"/>
      <c r="E248" s="1"/>
      <c r="F248" s="1"/>
      <c r="G248" s="1"/>
      <c r="H248" s="1"/>
      <c r="I248" s="1"/>
      <c r="J248" s="1"/>
      <c r="K248" s="1"/>
      <c r="L248" s="1"/>
      <c r="M248" s="1"/>
      <c r="N248" s="1"/>
      <c r="O248" s="1"/>
      <c r="P248" s="1"/>
      <c r="Q248" s="1"/>
      <c r="R248" s="1"/>
      <c r="S248" s="1"/>
      <c r="T248" s="1"/>
      <c r="U248" s="1"/>
    </row>
    <row r="249" spans="1:21" s="3" customFormat="1" ht="15.95" customHeight="1" x14ac:dyDescent="0.25">
      <c r="A249" s="233" t="s">
        <v>569</v>
      </c>
      <c r="B249" s="1"/>
      <c r="C249" s="1"/>
      <c r="D249" s="1"/>
      <c r="E249" s="1"/>
      <c r="F249" s="1"/>
      <c r="G249" s="1"/>
      <c r="H249" s="1"/>
      <c r="I249" s="1"/>
      <c r="J249" s="1"/>
      <c r="K249" s="1"/>
      <c r="L249" s="1"/>
      <c r="M249" s="1"/>
      <c r="N249" s="1"/>
      <c r="O249" s="1"/>
      <c r="P249" s="1"/>
      <c r="Q249" s="1"/>
      <c r="R249" s="1"/>
      <c r="S249" s="1"/>
      <c r="T249" s="1"/>
      <c r="U249" s="1"/>
    </row>
    <row r="250" spans="1:21" s="3" customFormat="1" ht="15.95" customHeight="1" x14ac:dyDescent="0.25">
      <c r="A250" s="233" t="s">
        <v>1757</v>
      </c>
      <c r="B250" s="1"/>
      <c r="C250" s="1"/>
      <c r="D250" s="1"/>
      <c r="E250" s="1"/>
      <c r="F250" s="1"/>
      <c r="G250" s="1"/>
      <c r="H250" s="1"/>
      <c r="I250" s="1"/>
      <c r="J250" s="1"/>
      <c r="K250" s="1"/>
      <c r="L250" s="1"/>
      <c r="M250" s="1"/>
      <c r="N250" s="1"/>
      <c r="O250" s="1"/>
      <c r="P250" s="1"/>
      <c r="Q250" s="1"/>
      <c r="R250" s="1"/>
      <c r="S250" s="1"/>
      <c r="T250" s="1"/>
      <c r="U250" s="1"/>
    </row>
    <row r="251" spans="1:21" s="3" customFormat="1" ht="15.95" customHeight="1" x14ac:dyDescent="0.25">
      <c r="A251" s="233" t="s">
        <v>1980</v>
      </c>
      <c r="B251" s="1"/>
      <c r="C251" s="1"/>
      <c r="D251" s="1"/>
      <c r="E251" s="1"/>
      <c r="F251" s="1"/>
      <c r="G251" s="1"/>
      <c r="H251" s="1"/>
      <c r="I251" s="1"/>
      <c r="J251" s="1"/>
      <c r="K251" s="1"/>
      <c r="L251" s="1"/>
      <c r="M251" s="1"/>
      <c r="N251" s="1"/>
      <c r="O251" s="1"/>
      <c r="P251" s="1"/>
      <c r="Q251" s="1"/>
      <c r="R251" s="1"/>
      <c r="S251" s="1"/>
      <c r="T251" s="1"/>
      <c r="U251" s="1"/>
    </row>
    <row r="252" spans="1:21" s="3" customFormat="1" ht="15.95" customHeight="1" x14ac:dyDescent="0.25">
      <c r="A252" s="233" t="s">
        <v>570</v>
      </c>
      <c r="B252" s="1"/>
      <c r="C252" s="1"/>
      <c r="D252" s="1"/>
      <c r="E252" s="1"/>
      <c r="F252" s="1"/>
      <c r="G252" s="1"/>
      <c r="H252" s="1"/>
      <c r="I252" s="1"/>
      <c r="J252" s="1"/>
      <c r="K252" s="1"/>
      <c r="L252" s="1"/>
      <c r="M252" s="1"/>
      <c r="N252" s="1"/>
      <c r="O252" s="1"/>
      <c r="P252" s="1"/>
      <c r="Q252" s="1"/>
      <c r="R252" s="1"/>
      <c r="S252" s="1"/>
      <c r="T252" s="1"/>
      <c r="U252" s="1"/>
    </row>
    <row r="253" spans="1:21" s="3" customFormat="1" ht="15.95" customHeight="1" x14ac:dyDescent="0.25">
      <c r="A253" s="233" t="s">
        <v>1981</v>
      </c>
      <c r="B253" s="1"/>
      <c r="C253" s="1"/>
      <c r="D253" s="1"/>
      <c r="E253" s="1"/>
      <c r="F253" s="1"/>
      <c r="G253" s="1"/>
      <c r="H253" s="1"/>
      <c r="I253" s="1"/>
      <c r="J253" s="1"/>
      <c r="K253" s="1"/>
      <c r="L253" s="1"/>
      <c r="M253" s="1"/>
      <c r="N253" s="1"/>
      <c r="O253" s="1"/>
      <c r="P253" s="1"/>
      <c r="Q253" s="1"/>
      <c r="R253" s="1"/>
      <c r="S253" s="1"/>
      <c r="T253" s="1"/>
      <c r="U253" s="1"/>
    </row>
    <row r="254" spans="1:21" s="3" customFormat="1" ht="15.95" customHeight="1" x14ac:dyDescent="0.25">
      <c r="A254" s="233" t="s">
        <v>571</v>
      </c>
      <c r="B254" s="1"/>
      <c r="C254" s="1"/>
      <c r="D254" s="1"/>
      <c r="E254" s="1"/>
      <c r="F254" s="1"/>
      <c r="G254" s="1"/>
      <c r="H254" s="1"/>
      <c r="I254" s="1"/>
      <c r="J254" s="1"/>
      <c r="K254" s="1"/>
      <c r="L254" s="1"/>
      <c r="M254" s="1"/>
      <c r="N254" s="1"/>
      <c r="O254" s="1"/>
      <c r="P254" s="1"/>
      <c r="Q254" s="1"/>
      <c r="R254" s="1"/>
      <c r="S254" s="1"/>
      <c r="T254" s="1"/>
      <c r="U254" s="1"/>
    </row>
    <row r="255" spans="1:21" s="3" customFormat="1" ht="15.95" customHeight="1" x14ac:dyDescent="0.25">
      <c r="A255" s="233" t="s">
        <v>1982</v>
      </c>
      <c r="B255" s="1"/>
      <c r="C255" s="1"/>
      <c r="D255" s="1"/>
      <c r="E255" s="1"/>
      <c r="F255" s="1"/>
      <c r="G255" s="1"/>
      <c r="H255" s="1"/>
      <c r="I255" s="1"/>
      <c r="J255" s="1"/>
      <c r="K255" s="1"/>
      <c r="L255" s="1"/>
      <c r="M255" s="1"/>
      <c r="N255" s="1"/>
      <c r="O255" s="1"/>
      <c r="P255" s="1"/>
      <c r="Q255" s="1"/>
      <c r="R255" s="1"/>
      <c r="S255" s="1"/>
      <c r="T255" s="1"/>
      <c r="U255" s="1"/>
    </row>
    <row r="256" spans="1:21" s="3" customFormat="1" ht="15.95" customHeight="1" x14ac:dyDescent="0.25">
      <c r="A256" s="233" t="s">
        <v>1983</v>
      </c>
      <c r="B256" s="1"/>
      <c r="C256" s="1"/>
      <c r="D256" s="1"/>
      <c r="E256" s="1"/>
      <c r="F256" s="1"/>
      <c r="G256" s="1"/>
      <c r="H256" s="1"/>
      <c r="I256" s="1"/>
      <c r="J256" s="1"/>
      <c r="K256" s="1"/>
      <c r="L256" s="1"/>
      <c r="M256" s="1"/>
      <c r="N256" s="1"/>
      <c r="O256" s="1"/>
      <c r="P256" s="1"/>
      <c r="Q256" s="1"/>
      <c r="R256" s="1"/>
      <c r="S256" s="1"/>
      <c r="T256" s="1"/>
      <c r="U256" s="1"/>
    </row>
    <row r="257" spans="1:21" s="3" customFormat="1" ht="15.95" customHeight="1" x14ac:dyDescent="0.25">
      <c r="A257" s="233" t="s">
        <v>1984</v>
      </c>
      <c r="B257" s="1"/>
      <c r="C257" s="1"/>
      <c r="D257" s="1"/>
      <c r="E257" s="1"/>
      <c r="F257" s="1"/>
      <c r="G257" s="1"/>
      <c r="H257" s="1"/>
      <c r="I257" s="1"/>
      <c r="J257" s="1"/>
      <c r="K257" s="1"/>
      <c r="L257" s="1"/>
      <c r="M257" s="1"/>
      <c r="N257" s="1"/>
      <c r="O257" s="1"/>
      <c r="P257" s="1"/>
      <c r="Q257" s="1"/>
      <c r="R257" s="1"/>
      <c r="S257" s="1"/>
      <c r="T257" s="1"/>
      <c r="U257" s="1"/>
    </row>
    <row r="258" spans="1:21" s="3" customFormat="1" ht="15.95" customHeight="1" x14ac:dyDescent="0.25">
      <c r="A258" s="233" t="s">
        <v>1985</v>
      </c>
      <c r="B258" s="1"/>
      <c r="C258" s="1"/>
      <c r="D258" s="1"/>
      <c r="E258" s="1"/>
      <c r="F258" s="1"/>
      <c r="G258" s="1"/>
      <c r="H258" s="1"/>
      <c r="I258" s="1"/>
      <c r="J258" s="1"/>
      <c r="K258" s="1"/>
      <c r="L258" s="1"/>
      <c r="M258" s="1"/>
      <c r="N258" s="1"/>
      <c r="O258" s="1"/>
      <c r="P258" s="1"/>
      <c r="Q258" s="1"/>
      <c r="R258" s="1"/>
      <c r="S258" s="1"/>
      <c r="T258" s="1"/>
      <c r="U258" s="1"/>
    </row>
    <row r="259" spans="1:21" s="3" customFormat="1" ht="15.95" customHeight="1" x14ac:dyDescent="0.25">
      <c r="A259" s="233" t="s">
        <v>572</v>
      </c>
      <c r="B259" s="1"/>
      <c r="C259" s="1"/>
      <c r="D259" s="1"/>
      <c r="E259" s="1"/>
      <c r="F259" s="1"/>
      <c r="G259" s="1"/>
      <c r="H259" s="1"/>
      <c r="I259" s="1"/>
      <c r="J259" s="1"/>
      <c r="K259" s="1"/>
      <c r="L259" s="1"/>
      <c r="M259" s="1"/>
      <c r="N259" s="1"/>
      <c r="O259" s="1"/>
      <c r="P259" s="1"/>
      <c r="Q259" s="1"/>
      <c r="R259" s="1"/>
      <c r="S259" s="1"/>
      <c r="T259" s="1"/>
      <c r="U259" s="1"/>
    </row>
    <row r="260" spans="1:21" s="3" customFormat="1" ht="15.95" customHeight="1" x14ac:dyDescent="0.25">
      <c r="A260" s="233" t="s">
        <v>3190</v>
      </c>
      <c r="B260" s="1"/>
      <c r="C260" s="1"/>
      <c r="D260" s="1"/>
      <c r="E260" s="1"/>
      <c r="F260" s="1"/>
      <c r="G260" s="1"/>
      <c r="H260" s="1"/>
      <c r="I260" s="1"/>
      <c r="J260" s="1"/>
      <c r="K260" s="1"/>
      <c r="L260" s="1"/>
      <c r="M260" s="1"/>
      <c r="N260" s="1"/>
      <c r="O260" s="1"/>
      <c r="P260" s="1"/>
      <c r="Q260" s="1"/>
      <c r="R260" s="1"/>
      <c r="S260" s="1"/>
      <c r="T260" s="1"/>
      <c r="U260" s="1"/>
    </row>
    <row r="261" spans="1:21" s="3" customFormat="1" ht="15.95" customHeight="1" x14ac:dyDescent="0.25">
      <c r="A261" s="233" t="s">
        <v>573</v>
      </c>
      <c r="B261" s="1"/>
      <c r="C261" s="1"/>
      <c r="D261" s="1"/>
      <c r="E261" s="1"/>
      <c r="F261" s="1"/>
      <c r="G261" s="1"/>
      <c r="H261" s="1"/>
      <c r="I261" s="1"/>
      <c r="J261" s="1"/>
      <c r="K261" s="1"/>
      <c r="L261" s="1"/>
      <c r="M261" s="1"/>
      <c r="N261" s="1"/>
      <c r="O261" s="1"/>
      <c r="P261" s="1"/>
      <c r="Q261" s="1"/>
      <c r="R261" s="1"/>
      <c r="S261" s="1"/>
      <c r="T261" s="1"/>
      <c r="U261" s="1"/>
    </row>
    <row r="262" spans="1:21" s="3" customFormat="1" ht="15.95" customHeight="1" x14ac:dyDescent="0.25">
      <c r="A262" s="233" t="s">
        <v>1986</v>
      </c>
      <c r="B262" s="1"/>
      <c r="C262" s="1"/>
      <c r="D262" s="1"/>
      <c r="E262" s="1"/>
      <c r="F262" s="1"/>
      <c r="G262" s="1"/>
      <c r="H262" s="1"/>
      <c r="I262" s="1"/>
      <c r="J262" s="1"/>
      <c r="K262" s="1"/>
      <c r="L262" s="1"/>
      <c r="M262" s="1"/>
      <c r="N262" s="1"/>
      <c r="O262" s="1"/>
      <c r="P262" s="1"/>
      <c r="Q262" s="1"/>
      <c r="R262" s="1"/>
      <c r="S262" s="1"/>
      <c r="T262" s="1"/>
      <c r="U262" s="1"/>
    </row>
    <row r="263" spans="1:21" s="3" customFormat="1" ht="15.95" customHeight="1" x14ac:dyDescent="0.25">
      <c r="A263" s="233" t="s">
        <v>574</v>
      </c>
      <c r="B263" s="1"/>
      <c r="C263" s="1"/>
      <c r="D263" s="1"/>
      <c r="E263" s="1"/>
      <c r="F263" s="1"/>
      <c r="G263" s="1"/>
      <c r="H263" s="1"/>
      <c r="I263" s="1"/>
      <c r="J263" s="1"/>
      <c r="K263" s="1"/>
      <c r="L263" s="1"/>
      <c r="M263" s="1"/>
      <c r="N263" s="1"/>
      <c r="O263" s="1"/>
      <c r="P263" s="1"/>
      <c r="Q263" s="1"/>
      <c r="R263" s="1"/>
      <c r="S263" s="1"/>
      <c r="T263" s="1"/>
      <c r="U263" s="1"/>
    </row>
    <row r="264" spans="1:21" s="3" customFormat="1" ht="15.95" customHeight="1" x14ac:dyDescent="0.25">
      <c r="A264" s="233" t="s">
        <v>1987</v>
      </c>
      <c r="B264" s="1"/>
      <c r="C264" s="1"/>
      <c r="D264" s="1"/>
      <c r="E264" s="1"/>
      <c r="F264" s="1"/>
      <c r="G264" s="1"/>
      <c r="H264" s="1"/>
      <c r="I264" s="1"/>
      <c r="J264" s="1"/>
      <c r="K264" s="1"/>
      <c r="L264" s="1"/>
      <c r="M264" s="1"/>
      <c r="N264" s="1"/>
      <c r="O264" s="1"/>
      <c r="P264" s="1"/>
      <c r="Q264" s="1"/>
      <c r="R264" s="1"/>
      <c r="S264" s="1"/>
      <c r="T264" s="1"/>
      <c r="U264" s="1"/>
    </row>
    <row r="265" spans="1:21" s="3" customFormat="1" ht="15.95" customHeight="1" x14ac:dyDescent="0.25">
      <c r="A265" s="233" t="s">
        <v>1988</v>
      </c>
      <c r="B265" s="1"/>
      <c r="C265" s="1"/>
      <c r="D265" s="1"/>
      <c r="E265" s="1"/>
      <c r="F265" s="1"/>
      <c r="G265" s="1"/>
      <c r="H265" s="1"/>
      <c r="I265" s="1"/>
      <c r="J265" s="1"/>
      <c r="K265" s="1"/>
      <c r="L265" s="1"/>
      <c r="M265" s="1"/>
      <c r="N265" s="1"/>
      <c r="O265" s="1"/>
      <c r="P265" s="1"/>
      <c r="Q265" s="1"/>
      <c r="R265" s="1"/>
      <c r="S265" s="1"/>
      <c r="T265" s="1"/>
      <c r="U265" s="1"/>
    </row>
    <row r="266" spans="1:21" s="3" customFormat="1" ht="15.95" customHeight="1" x14ac:dyDescent="0.25">
      <c r="A266" s="233" t="s">
        <v>575</v>
      </c>
      <c r="B266" s="1"/>
      <c r="C266" s="1"/>
      <c r="D266" s="1"/>
      <c r="E266" s="1"/>
      <c r="F266" s="1"/>
      <c r="G266" s="1"/>
      <c r="H266" s="1"/>
      <c r="I266" s="1"/>
      <c r="J266" s="1"/>
      <c r="K266" s="1"/>
      <c r="L266" s="1"/>
      <c r="M266" s="1"/>
      <c r="N266" s="1"/>
      <c r="O266" s="1"/>
      <c r="P266" s="1"/>
      <c r="Q266" s="1"/>
      <c r="R266" s="1"/>
      <c r="S266" s="1"/>
      <c r="T266" s="1"/>
      <c r="U266" s="1"/>
    </row>
    <row r="267" spans="1:21" s="3" customFormat="1" ht="15.95" customHeight="1" x14ac:dyDescent="0.25">
      <c r="A267" s="233" t="s">
        <v>1989</v>
      </c>
      <c r="B267" s="1"/>
      <c r="C267" s="1"/>
      <c r="D267" s="1"/>
      <c r="E267" s="1"/>
      <c r="F267" s="1"/>
      <c r="G267" s="1"/>
      <c r="H267" s="1"/>
      <c r="I267" s="1"/>
      <c r="J267" s="1"/>
      <c r="K267" s="1"/>
      <c r="L267" s="1"/>
      <c r="M267" s="1"/>
      <c r="N267" s="1"/>
      <c r="O267" s="1"/>
      <c r="P267" s="1"/>
      <c r="Q267" s="1"/>
      <c r="R267" s="1"/>
      <c r="S267" s="1"/>
      <c r="T267" s="1"/>
      <c r="U267" s="1"/>
    </row>
    <row r="268" spans="1:21" s="3" customFormat="1" ht="15.95" customHeight="1" x14ac:dyDescent="0.25">
      <c r="A268" s="233" t="s">
        <v>1990</v>
      </c>
      <c r="B268" s="1"/>
      <c r="C268" s="1"/>
      <c r="D268" s="1"/>
      <c r="E268" s="1"/>
      <c r="F268" s="1"/>
      <c r="G268" s="1"/>
      <c r="H268" s="1"/>
      <c r="I268" s="1"/>
      <c r="J268" s="1"/>
      <c r="K268" s="1"/>
      <c r="L268" s="1"/>
      <c r="M268" s="1"/>
      <c r="N268" s="1"/>
      <c r="O268" s="1"/>
      <c r="P268" s="1"/>
      <c r="Q268" s="1"/>
      <c r="R268" s="1"/>
      <c r="S268" s="1"/>
      <c r="T268" s="1"/>
      <c r="U268" s="1"/>
    </row>
    <row r="269" spans="1:21" s="3" customFormat="1" ht="15.95" customHeight="1" x14ac:dyDescent="0.25">
      <c r="A269" s="233" t="s">
        <v>576</v>
      </c>
      <c r="B269" s="1"/>
      <c r="C269" s="1"/>
      <c r="D269" s="1"/>
      <c r="E269" s="1"/>
      <c r="F269" s="1"/>
      <c r="G269" s="1"/>
      <c r="H269" s="1"/>
      <c r="I269" s="1"/>
      <c r="J269" s="1"/>
      <c r="K269" s="1"/>
      <c r="L269" s="1"/>
      <c r="M269" s="1"/>
      <c r="N269" s="1"/>
      <c r="O269" s="1"/>
      <c r="P269" s="1"/>
      <c r="Q269" s="1"/>
      <c r="R269" s="1"/>
      <c r="S269" s="1"/>
      <c r="T269" s="1"/>
      <c r="U269" s="1"/>
    </row>
    <row r="270" spans="1:21" s="3" customFormat="1" ht="15.95" customHeight="1" x14ac:dyDescent="0.25">
      <c r="A270" s="233" t="s">
        <v>3191</v>
      </c>
      <c r="B270" s="1"/>
      <c r="C270" s="1"/>
      <c r="D270" s="1"/>
      <c r="E270" s="1"/>
      <c r="F270" s="1"/>
      <c r="G270" s="1"/>
      <c r="H270" s="1"/>
      <c r="I270" s="1"/>
      <c r="J270" s="1"/>
      <c r="K270" s="1"/>
      <c r="L270" s="1"/>
      <c r="M270" s="1"/>
      <c r="N270" s="1"/>
      <c r="O270" s="1"/>
      <c r="P270" s="1"/>
      <c r="Q270" s="1"/>
      <c r="R270" s="1"/>
      <c r="S270" s="1"/>
      <c r="T270" s="1"/>
      <c r="U270" s="1"/>
    </row>
    <row r="271" spans="1:21" s="3" customFormat="1" ht="15.95" customHeight="1" x14ac:dyDescent="0.25">
      <c r="A271" s="233" t="s">
        <v>577</v>
      </c>
      <c r="B271" s="1"/>
      <c r="C271" s="1"/>
      <c r="D271" s="1"/>
      <c r="E271" s="1"/>
      <c r="F271" s="1"/>
      <c r="G271" s="1"/>
      <c r="H271" s="1"/>
      <c r="I271" s="1"/>
      <c r="J271" s="1"/>
      <c r="K271" s="1"/>
      <c r="L271" s="1"/>
      <c r="M271" s="1"/>
      <c r="N271" s="1"/>
      <c r="O271" s="1"/>
      <c r="P271" s="1"/>
      <c r="Q271" s="1"/>
      <c r="R271" s="1"/>
      <c r="S271" s="1"/>
      <c r="T271" s="1"/>
      <c r="U271" s="1"/>
    </row>
    <row r="272" spans="1:21" s="3" customFormat="1" ht="15.95" customHeight="1" x14ac:dyDescent="0.25">
      <c r="A272" s="233" t="s">
        <v>578</v>
      </c>
      <c r="B272" s="1"/>
      <c r="C272" s="1"/>
      <c r="D272" s="1"/>
      <c r="E272" s="1"/>
      <c r="F272" s="1"/>
      <c r="G272" s="1"/>
      <c r="H272" s="1"/>
      <c r="I272" s="1"/>
      <c r="J272" s="1"/>
      <c r="K272" s="1"/>
      <c r="L272" s="1"/>
      <c r="M272" s="1"/>
      <c r="N272" s="1"/>
      <c r="O272" s="1"/>
      <c r="P272" s="1"/>
      <c r="Q272" s="1"/>
      <c r="R272" s="1"/>
      <c r="S272" s="1"/>
      <c r="T272" s="1"/>
      <c r="U272" s="1"/>
    </row>
    <row r="273" spans="1:21" s="3" customFormat="1" ht="15.95" customHeight="1" x14ac:dyDescent="0.25">
      <c r="A273" s="233" t="s">
        <v>1991</v>
      </c>
      <c r="B273" s="1"/>
      <c r="C273" s="1"/>
      <c r="D273" s="1"/>
      <c r="E273" s="1"/>
      <c r="F273" s="1"/>
      <c r="G273" s="1"/>
      <c r="H273" s="1"/>
      <c r="I273" s="1"/>
      <c r="J273" s="1"/>
      <c r="K273" s="1"/>
      <c r="L273" s="1"/>
      <c r="M273" s="1"/>
      <c r="N273" s="1"/>
      <c r="O273" s="1"/>
      <c r="P273" s="1"/>
      <c r="Q273" s="1"/>
      <c r="R273" s="1"/>
      <c r="S273" s="1"/>
      <c r="T273" s="1"/>
      <c r="U273" s="1"/>
    </row>
    <row r="274" spans="1:21" s="3" customFormat="1" ht="15.95" customHeight="1" x14ac:dyDescent="0.25">
      <c r="A274" s="233" t="s">
        <v>1992</v>
      </c>
      <c r="B274" s="1"/>
      <c r="C274" s="1"/>
      <c r="D274" s="1"/>
      <c r="E274" s="1"/>
      <c r="F274" s="1"/>
      <c r="G274" s="1"/>
      <c r="H274" s="1"/>
      <c r="I274" s="1"/>
      <c r="J274" s="1"/>
      <c r="K274" s="1"/>
      <c r="L274" s="1"/>
      <c r="M274" s="1"/>
      <c r="N274" s="1"/>
      <c r="O274" s="1"/>
      <c r="P274" s="1"/>
      <c r="Q274" s="1"/>
      <c r="R274" s="1"/>
      <c r="S274" s="1"/>
      <c r="T274" s="1"/>
      <c r="U274" s="1"/>
    </row>
    <row r="275" spans="1:21" s="3" customFormat="1" ht="15.95" customHeight="1" x14ac:dyDescent="0.25">
      <c r="A275" s="233" t="s">
        <v>579</v>
      </c>
      <c r="B275" s="1"/>
      <c r="C275" s="1"/>
      <c r="D275" s="1"/>
      <c r="E275" s="1"/>
      <c r="F275" s="1"/>
      <c r="G275" s="1"/>
      <c r="H275" s="1"/>
      <c r="I275" s="1"/>
      <c r="J275" s="1"/>
      <c r="K275" s="1"/>
      <c r="L275" s="1"/>
      <c r="M275" s="1"/>
      <c r="N275" s="1"/>
      <c r="O275" s="1"/>
      <c r="P275" s="1"/>
      <c r="Q275" s="1"/>
      <c r="R275" s="1"/>
      <c r="S275" s="1"/>
      <c r="T275" s="1"/>
      <c r="U275" s="1"/>
    </row>
    <row r="276" spans="1:21" s="3" customFormat="1" ht="15.95" customHeight="1" x14ac:dyDescent="0.25">
      <c r="A276" s="233" t="s">
        <v>580</v>
      </c>
      <c r="B276" s="1"/>
      <c r="C276" s="1"/>
      <c r="D276" s="1"/>
      <c r="E276" s="1"/>
      <c r="F276" s="1"/>
      <c r="G276" s="1"/>
      <c r="H276" s="1"/>
      <c r="I276" s="1"/>
      <c r="J276" s="1"/>
      <c r="K276" s="1"/>
      <c r="L276" s="1"/>
      <c r="M276" s="1"/>
      <c r="N276" s="1"/>
      <c r="O276" s="1"/>
      <c r="P276" s="1"/>
      <c r="Q276" s="1"/>
      <c r="R276" s="1"/>
      <c r="S276" s="1"/>
      <c r="T276" s="1"/>
      <c r="U276" s="1"/>
    </row>
    <row r="277" spans="1:21" s="3" customFormat="1" ht="15.95" customHeight="1" x14ac:dyDescent="0.25">
      <c r="A277" s="233" t="s">
        <v>1993</v>
      </c>
      <c r="B277" s="1"/>
      <c r="C277" s="1"/>
      <c r="D277" s="1"/>
      <c r="E277" s="1"/>
      <c r="F277" s="1"/>
      <c r="G277" s="1"/>
      <c r="H277" s="1"/>
      <c r="I277" s="1"/>
      <c r="J277" s="1"/>
      <c r="K277" s="1"/>
      <c r="L277" s="1"/>
      <c r="M277" s="1"/>
      <c r="N277" s="1"/>
      <c r="O277" s="1"/>
      <c r="P277" s="1"/>
      <c r="Q277" s="1"/>
      <c r="R277" s="1"/>
      <c r="S277" s="1"/>
      <c r="T277" s="1"/>
      <c r="U277" s="1"/>
    </row>
    <row r="278" spans="1:21" s="3" customFormat="1" ht="15.95" customHeight="1" x14ac:dyDescent="0.25">
      <c r="A278" s="233" t="s">
        <v>1994</v>
      </c>
      <c r="B278" s="1"/>
      <c r="C278" s="1"/>
      <c r="D278" s="1"/>
      <c r="E278" s="1"/>
      <c r="F278" s="1"/>
      <c r="G278" s="1"/>
      <c r="H278" s="1"/>
      <c r="I278" s="1"/>
      <c r="J278" s="1"/>
      <c r="K278" s="1"/>
      <c r="L278" s="1"/>
      <c r="M278" s="1"/>
      <c r="N278" s="1"/>
      <c r="O278" s="1"/>
      <c r="P278" s="1"/>
      <c r="Q278" s="1"/>
      <c r="R278" s="1"/>
      <c r="S278" s="1"/>
      <c r="T278" s="1"/>
      <c r="U278" s="1"/>
    </row>
    <row r="279" spans="1:21" s="3" customFormat="1" ht="15.95" customHeight="1" x14ac:dyDescent="0.25">
      <c r="A279" s="233" t="s">
        <v>1995</v>
      </c>
      <c r="B279" s="1"/>
      <c r="C279" s="1"/>
      <c r="D279" s="1"/>
      <c r="E279" s="1"/>
      <c r="F279" s="1"/>
      <c r="G279" s="1"/>
      <c r="H279" s="1"/>
      <c r="I279" s="1"/>
      <c r="J279" s="1"/>
      <c r="K279" s="1"/>
      <c r="L279" s="1"/>
      <c r="M279" s="1"/>
      <c r="N279" s="1"/>
      <c r="O279" s="1"/>
      <c r="P279" s="1"/>
      <c r="Q279" s="1"/>
      <c r="R279" s="1"/>
      <c r="S279" s="1"/>
      <c r="T279" s="1"/>
      <c r="U279" s="1"/>
    </row>
    <row r="280" spans="1:21" s="3" customFormat="1" ht="15.95" customHeight="1" x14ac:dyDescent="0.25">
      <c r="A280" s="233" t="s">
        <v>1996</v>
      </c>
      <c r="B280" s="1"/>
      <c r="C280" s="1"/>
      <c r="D280" s="1"/>
      <c r="E280" s="1"/>
      <c r="F280" s="1"/>
      <c r="G280" s="1"/>
      <c r="H280" s="1"/>
      <c r="I280" s="1"/>
      <c r="J280" s="1"/>
      <c r="K280" s="1"/>
      <c r="L280" s="1"/>
      <c r="M280" s="1"/>
      <c r="N280" s="1"/>
      <c r="O280" s="1"/>
      <c r="P280" s="1"/>
      <c r="Q280" s="1"/>
      <c r="R280" s="1"/>
      <c r="S280" s="1"/>
      <c r="T280" s="1"/>
      <c r="U280" s="1"/>
    </row>
    <row r="281" spans="1:21" s="3" customFormat="1" ht="15.95" customHeight="1" x14ac:dyDescent="0.25">
      <c r="A281" s="233" t="s">
        <v>1997</v>
      </c>
      <c r="B281" s="1"/>
      <c r="C281" s="1"/>
      <c r="D281" s="1"/>
      <c r="E281" s="1"/>
      <c r="F281" s="1"/>
      <c r="G281" s="1"/>
      <c r="H281" s="1"/>
      <c r="I281" s="1"/>
      <c r="J281" s="1"/>
      <c r="K281" s="1"/>
      <c r="L281" s="1"/>
      <c r="M281" s="1"/>
      <c r="N281" s="1"/>
      <c r="O281" s="1"/>
      <c r="P281" s="1"/>
      <c r="Q281" s="1"/>
      <c r="R281" s="1"/>
      <c r="S281" s="1"/>
      <c r="T281" s="1"/>
      <c r="U281" s="1"/>
    </row>
    <row r="282" spans="1:21" s="3" customFormat="1" ht="15.95" customHeight="1" x14ac:dyDescent="0.25">
      <c r="A282" s="233" t="s">
        <v>581</v>
      </c>
      <c r="B282" s="1"/>
      <c r="C282" s="1"/>
      <c r="D282" s="1"/>
      <c r="E282" s="1"/>
      <c r="F282" s="1"/>
      <c r="G282" s="1"/>
      <c r="H282" s="1"/>
      <c r="I282" s="1"/>
      <c r="J282" s="1"/>
      <c r="K282" s="1"/>
      <c r="L282" s="1"/>
      <c r="M282" s="1"/>
      <c r="N282" s="1"/>
      <c r="O282" s="1"/>
      <c r="P282" s="1"/>
      <c r="Q282" s="1"/>
      <c r="R282" s="1"/>
      <c r="S282" s="1"/>
      <c r="T282" s="1"/>
      <c r="U282" s="1"/>
    </row>
    <row r="283" spans="1:21" s="3" customFormat="1" ht="15.95" customHeight="1" x14ac:dyDescent="0.25">
      <c r="A283" s="233" t="s">
        <v>1998</v>
      </c>
      <c r="B283" s="1"/>
      <c r="C283" s="1"/>
      <c r="D283" s="1"/>
      <c r="E283" s="1"/>
      <c r="F283" s="1"/>
      <c r="G283" s="1"/>
      <c r="H283" s="1"/>
      <c r="I283" s="1"/>
      <c r="J283" s="1"/>
      <c r="K283" s="1"/>
      <c r="L283" s="1"/>
      <c r="M283" s="1"/>
      <c r="N283" s="1"/>
      <c r="O283" s="1"/>
      <c r="P283" s="1"/>
      <c r="Q283" s="1"/>
      <c r="R283" s="1"/>
      <c r="S283" s="1"/>
      <c r="T283" s="1"/>
      <c r="U283" s="1"/>
    </row>
    <row r="284" spans="1:21" s="3" customFormat="1" ht="15.95" customHeight="1" x14ac:dyDescent="0.25">
      <c r="A284" s="233" t="s">
        <v>1999</v>
      </c>
      <c r="B284" s="1"/>
      <c r="C284" s="1"/>
      <c r="D284" s="1"/>
      <c r="E284" s="1"/>
      <c r="F284" s="1"/>
      <c r="G284" s="1"/>
      <c r="H284" s="1"/>
      <c r="I284" s="1"/>
      <c r="J284" s="1"/>
      <c r="K284" s="1"/>
      <c r="L284" s="1"/>
      <c r="M284" s="1"/>
      <c r="N284" s="1"/>
      <c r="O284" s="1"/>
      <c r="P284" s="1"/>
      <c r="Q284" s="1"/>
      <c r="R284" s="1"/>
      <c r="S284" s="1"/>
      <c r="T284" s="1"/>
      <c r="U284" s="1"/>
    </row>
    <row r="285" spans="1:21" s="3" customFormat="1" ht="15.95" customHeight="1" x14ac:dyDescent="0.25">
      <c r="A285" s="233" t="s">
        <v>2000</v>
      </c>
      <c r="B285" s="1"/>
      <c r="C285" s="1"/>
      <c r="D285" s="1"/>
      <c r="E285" s="1"/>
      <c r="F285" s="1"/>
      <c r="G285" s="1"/>
      <c r="H285" s="1"/>
      <c r="I285" s="1"/>
      <c r="J285" s="1"/>
      <c r="K285" s="1"/>
      <c r="L285" s="1"/>
      <c r="M285" s="1"/>
      <c r="N285" s="1"/>
      <c r="O285" s="1"/>
      <c r="P285" s="1"/>
      <c r="Q285" s="1"/>
      <c r="R285" s="1"/>
      <c r="S285" s="1"/>
      <c r="T285" s="1"/>
      <c r="U285" s="1"/>
    </row>
    <row r="286" spans="1:21" s="3" customFormat="1" ht="15.95" customHeight="1" x14ac:dyDescent="0.25">
      <c r="A286" s="233" t="s">
        <v>582</v>
      </c>
      <c r="B286" s="1"/>
      <c r="C286" s="1"/>
      <c r="D286" s="1"/>
      <c r="E286" s="1"/>
      <c r="F286" s="1"/>
      <c r="G286" s="1"/>
      <c r="H286" s="1"/>
      <c r="I286" s="1"/>
      <c r="J286" s="1"/>
      <c r="K286" s="1"/>
      <c r="L286" s="1"/>
      <c r="M286" s="1"/>
      <c r="N286" s="1"/>
      <c r="O286" s="1"/>
      <c r="P286" s="1"/>
      <c r="Q286" s="1"/>
      <c r="R286" s="1"/>
      <c r="S286" s="1"/>
      <c r="T286" s="1"/>
      <c r="U286" s="1"/>
    </row>
    <row r="287" spans="1:21" s="3" customFormat="1" ht="15.95" customHeight="1" x14ac:dyDescent="0.25">
      <c r="A287" s="233" t="s">
        <v>2001</v>
      </c>
      <c r="B287" s="1"/>
      <c r="C287" s="1"/>
      <c r="D287" s="1"/>
      <c r="E287" s="1"/>
      <c r="F287" s="1"/>
      <c r="G287" s="1"/>
      <c r="H287" s="1"/>
      <c r="I287" s="1"/>
      <c r="J287" s="1"/>
      <c r="K287" s="1"/>
      <c r="L287" s="1"/>
      <c r="M287" s="1"/>
      <c r="N287" s="1"/>
      <c r="O287" s="1"/>
      <c r="P287" s="1"/>
      <c r="Q287" s="1"/>
      <c r="R287" s="1"/>
      <c r="S287" s="1"/>
      <c r="T287" s="1"/>
      <c r="U287" s="1"/>
    </row>
    <row r="288" spans="1:21" s="3" customFormat="1" ht="15.95" customHeight="1" x14ac:dyDescent="0.25">
      <c r="A288" s="233" t="s">
        <v>2002</v>
      </c>
      <c r="B288" s="1"/>
      <c r="C288" s="1"/>
      <c r="D288" s="1"/>
      <c r="E288" s="1"/>
      <c r="F288" s="1"/>
      <c r="G288" s="1"/>
      <c r="H288" s="1"/>
      <c r="I288" s="1"/>
      <c r="J288" s="1"/>
      <c r="K288" s="1"/>
      <c r="L288" s="1"/>
      <c r="M288" s="1"/>
      <c r="N288" s="1"/>
      <c r="O288" s="1"/>
      <c r="P288" s="1"/>
      <c r="Q288" s="1"/>
      <c r="R288" s="1"/>
      <c r="S288" s="1"/>
      <c r="T288" s="1"/>
      <c r="U288" s="1"/>
    </row>
    <row r="289" spans="1:21" s="3" customFormat="1" ht="15.95" customHeight="1" x14ac:dyDescent="0.25">
      <c r="A289" s="233" t="s">
        <v>2003</v>
      </c>
      <c r="B289" s="1"/>
      <c r="C289" s="1"/>
      <c r="D289" s="1"/>
      <c r="E289" s="1"/>
      <c r="F289" s="1"/>
      <c r="G289" s="1"/>
      <c r="H289" s="1"/>
      <c r="I289" s="1"/>
      <c r="J289" s="1"/>
      <c r="K289" s="1"/>
      <c r="L289" s="1"/>
      <c r="M289" s="1"/>
      <c r="N289" s="1"/>
      <c r="O289" s="1"/>
      <c r="P289" s="1"/>
      <c r="Q289" s="1"/>
      <c r="R289" s="1"/>
      <c r="S289" s="1"/>
      <c r="T289" s="1"/>
      <c r="U289" s="1"/>
    </row>
    <row r="290" spans="1:21" s="3" customFormat="1" ht="15.95" customHeight="1" x14ac:dyDescent="0.25">
      <c r="A290" s="233" t="s">
        <v>2004</v>
      </c>
      <c r="B290" s="1"/>
      <c r="C290" s="1"/>
      <c r="D290" s="1"/>
      <c r="E290" s="1"/>
      <c r="F290" s="1"/>
      <c r="G290" s="1"/>
      <c r="H290" s="1"/>
      <c r="I290" s="1"/>
      <c r="J290" s="1"/>
      <c r="K290" s="1"/>
      <c r="L290" s="1"/>
      <c r="M290" s="1"/>
      <c r="N290" s="1"/>
      <c r="O290" s="1"/>
      <c r="P290" s="1"/>
      <c r="Q290" s="1"/>
      <c r="R290" s="1"/>
      <c r="S290" s="1"/>
      <c r="T290" s="1"/>
      <c r="U290" s="1"/>
    </row>
    <row r="291" spans="1:21" s="3" customFormat="1" ht="15.95" customHeight="1" x14ac:dyDescent="0.25">
      <c r="A291" s="233" t="s">
        <v>2005</v>
      </c>
      <c r="B291" s="1"/>
      <c r="C291" s="1"/>
      <c r="D291" s="1"/>
      <c r="E291" s="1"/>
      <c r="F291" s="1"/>
      <c r="G291" s="1"/>
      <c r="H291" s="1"/>
      <c r="I291" s="1"/>
      <c r="J291" s="1"/>
      <c r="K291" s="1"/>
      <c r="L291" s="1"/>
      <c r="M291" s="1"/>
      <c r="N291" s="1"/>
      <c r="O291" s="1"/>
      <c r="P291" s="1"/>
      <c r="Q291" s="1"/>
      <c r="R291" s="1"/>
      <c r="S291" s="1"/>
      <c r="T291" s="1"/>
      <c r="U291" s="1"/>
    </row>
    <row r="292" spans="1:21" s="3" customFormat="1" ht="15.95" customHeight="1" x14ac:dyDescent="0.25">
      <c r="A292" s="233" t="s">
        <v>2006</v>
      </c>
      <c r="B292" s="1"/>
      <c r="C292" s="1"/>
      <c r="D292" s="1"/>
      <c r="E292" s="1"/>
      <c r="F292" s="1"/>
      <c r="G292" s="1"/>
      <c r="H292" s="1"/>
      <c r="I292" s="1"/>
      <c r="J292" s="1"/>
      <c r="K292" s="1"/>
      <c r="L292" s="1"/>
      <c r="M292" s="1"/>
      <c r="N292" s="1"/>
      <c r="O292" s="1"/>
      <c r="P292" s="1"/>
      <c r="Q292" s="1"/>
      <c r="R292" s="1"/>
      <c r="S292" s="1"/>
      <c r="T292" s="1"/>
      <c r="U292" s="1"/>
    </row>
    <row r="293" spans="1:21" s="3" customFormat="1" ht="15.95" customHeight="1" x14ac:dyDescent="0.25">
      <c r="A293" s="233" t="s">
        <v>2007</v>
      </c>
      <c r="B293" s="1"/>
      <c r="C293" s="1"/>
      <c r="D293" s="1"/>
      <c r="E293" s="1"/>
      <c r="F293" s="1"/>
      <c r="G293" s="1"/>
      <c r="H293" s="1"/>
      <c r="I293" s="1"/>
      <c r="J293" s="1"/>
      <c r="K293" s="1"/>
      <c r="L293" s="1"/>
      <c r="M293" s="1"/>
      <c r="N293" s="1"/>
      <c r="O293" s="1"/>
      <c r="P293" s="1"/>
      <c r="Q293" s="1"/>
      <c r="R293" s="1"/>
      <c r="S293" s="1"/>
      <c r="T293" s="1"/>
      <c r="U293" s="1"/>
    </row>
    <row r="294" spans="1:21" s="3" customFormat="1" ht="15.95" customHeight="1" x14ac:dyDescent="0.25">
      <c r="A294" s="233" t="s">
        <v>2008</v>
      </c>
      <c r="B294" s="1"/>
      <c r="C294" s="1"/>
      <c r="D294" s="1"/>
      <c r="E294" s="1"/>
      <c r="F294" s="1"/>
      <c r="G294" s="1"/>
      <c r="H294" s="1"/>
      <c r="I294" s="1"/>
      <c r="J294" s="1"/>
      <c r="K294" s="1"/>
      <c r="L294" s="1"/>
      <c r="M294" s="1"/>
      <c r="N294" s="1"/>
      <c r="O294" s="1"/>
      <c r="P294" s="1"/>
      <c r="Q294" s="1"/>
      <c r="R294" s="1"/>
      <c r="S294" s="1"/>
      <c r="T294" s="1"/>
      <c r="U294" s="1"/>
    </row>
    <row r="295" spans="1:21" s="3" customFormat="1" ht="15.95" customHeight="1" x14ac:dyDescent="0.25">
      <c r="A295" s="233" t="s">
        <v>583</v>
      </c>
      <c r="B295" s="1"/>
      <c r="C295" s="1"/>
      <c r="D295" s="1"/>
      <c r="E295" s="1"/>
      <c r="F295" s="1"/>
      <c r="G295" s="1"/>
      <c r="H295" s="1"/>
      <c r="I295" s="1"/>
      <c r="J295" s="1"/>
      <c r="K295" s="1"/>
      <c r="L295" s="1"/>
      <c r="M295" s="1"/>
      <c r="N295" s="1"/>
      <c r="O295" s="1"/>
      <c r="P295" s="1"/>
      <c r="Q295" s="1"/>
      <c r="R295" s="1"/>
      <c r="S295" s="1"/>
      <c r="T295" s="1"/>
      <c r="U295" s="1"/>
    </row>
    <row r="296" spans="1:21" s="3" customFormat="1" ht="15.95" customHeight="1" x14ac:dyDescent="0.25">
      <c r="A296" s="233" t="s">
        <v>2009</v>
      </c>
      <c r="B296" s="1"/>
      <c r="C296" s="1"/>
      <c r="D296" s="1"/>
      <c r="E296" s="1"/>
      <c r="F296" s="1"/>
      <c r="G296" s="1"/>
      <c r="H296" s="1"/>
      <c r="I296" s="1"/>
      <c r="J296" s="1"/>
      <c r="K296" s="1"/>
      <c r="L296" s="1"/>
      <c r="M296" s="1"/>
      <c r="N296" s="1"/>
      <c r="O296" s="1"/>
      <c r="P296" s="1"/>
      <c r="Q296" s="1"/>
      <c r="R296" s="1"/>
      <c r="S296" s="1"/>
      <c r="T296" s="1"/>
      <c r="U296" s="1"/>
    </row>
    <row r="297" spans="1:21" s="3" customFormat="1" ht="15.95" customHeight="1" x14ac:dyDescent="0.25">
      <c r="A297" s="233" t="s">
        <v>584</v>
      </c>
      <c r="B297" s="1"/>
      <c r="C297" s="1"/>
      <c r="D297" s="1"/>
      <c r="E297" s="1"/>
      <c r="F297" s="1"/>
      <c r="G297" s="1"/>
      <c r="H297" s="1"/>
      <c r="I297" s="1"/>
      <c r="J297" s="1"/>
      <c r="K297" s="1"/>
      <c r="L297" s="1"/>
      <c r="M297" s="1"/>
      <c r="N297" s="1"/>
      <c r="O297" s="1"/>
      <c r="P297" s="1"/>
      <c r="Q297" s="1"/>
      <c r="R297" s="1"/>
      <c r="S297" s="1"/>
      <c r="T297" s="1"/>
      <c r="U297" s="1"/>
    </row>
    <row r="298" spans="1:21" s="3" customFormat="1" ht="15.95" customHeight="1" x14ac:dyDescent="0.25">
      <c r="A298" s="233" t="s">
        <v>2010</v>
      </c>
      <c r="B298" s="1"/>
      <c r="C298" s="1"/>
      <c r="D298" s="1"/>
      <c r="E298" s="1"/>
      <c r="F298" s="1"/>
      <c r="G298" s="1"/>
      <c r="H298" s="1"/>
      <c r="I298" s="1"/>
      <c r="J298" s="1"/>
      <c r="K298" s="1"/>
      <c r="L298" s="1"/>
      <c r="M298" s="1"/>
      <c r="N298" s="1"/>
      <c r="O298" s="1"/>
      <c r="P298" s="1"/>
      <c r="Q298" s="1"/>
      <c r="R298" s="1"/>
      <c r="S298" s="1"/>
      <c r="T298" s="1"/>
      <c r="U298" s="1"/>
    </row>
    <row r="299" spans="1:21" s="3" customFormat="1" ht="15.95" customHeight="1" x14ac:dyDescent="0.25">
      <c r="A299" s="233" t="s">
        <v>2011</v>
      </c>
      <c r="B299" s="1"/>
      <c r="C299" s="1"/>
      <c r="D299" s="1"/>
      <c r="E299" s="1"/>
      <c r="F299" s="1"/>
      <c r="G299" s="1"/>
      <c r="H299" s="1"/>
      <c r="I299" s="1"/>
      <c r="J299" s="1"/>
      <c r="K299" s="1"/>
      <c r="L299" s="1"/>
      <c r="M299" s="1"/>
      <c r="N299" s="1"/>
      <c r="O299" s="1"/>
      <c r="P299" s="1"/>
      <c r="Q299" s="1"/>
      <c r="R299" s="1"/>
      <c r="S299" s="1"/>
      <c r="T299" s="1"/>
      <c r="U299" s="1"/>
    </row>
    <row r="300" spans="1:21" s="3" customFormat="1" ht="15.95" customHeight="1" x14ac:dyDescent="0.25">
      <c r="A300" s="233" t="s">
        <v>585</v>
      </c>
      <c r="B300" s="1"/>
      <c r="C300" s="1"/>
      <c r="D300" s="1"/>
      <c r="E300" s="1"/>
      <c r="F300" s="1"/>
      <c r="G300" s="1"/>
      <c r="H300" s="1"/>
      <c r="I300" s="1"/>
      <c r="J300" s="1"/>
      <c r="K300" s="1"/>
      <c r="L300" s="1"/>
      <c r="M300" s="1"/>
      <c r="N300" s="1"/>
      <c r="O300" s="1"/>
      <c r="P300" s="1"/>
      <c r="Q300" s="1"/>
      <c r="R300" s="1"/>
      <c r="S300" s="1"/>
      <c r="T300" s="1"/>
      <c r="U300" s="1"/>
    </row>
    <row r="301" spans="1:21" s="3" customFormat="1" ht="15.95" customHeight="1" x14ac:dyDescent="0.25">
      <c r="A301" s="233" t="s">
        <v>2012</v>
      </c>
      <c r="B301" s="1"/>
      <c r="C301" s="1"/>
      <c r="D301" s="1"/>
      <c r="E301" s="1"/>
      <c r="F301" s="1"/>
      <c r="G301" s="1"/>
      <c r="H301" s="1"/>
      <c r="I301" s="1"/>
      <c r="J301" s="1"/>
      <c r="K301" s="1"/>
      <c r="L301" s="1"/>
      <c r="M301" s="1"/>
      <c r="N301" s="1"/>
      <c r="O301" s="1"/>
      <c r="P301" s="1"/>
      <c r="Q301" s="1"/>
      <c r="R301" s="1"/>
      <c r="S301" s="1"/>
      <c r="T301" s="1"/>
      <c r="U301" s="1"/>
    </row>
    <row r="302" spans="1:21" s="3" customFormat="1" ht="15.95" customHeight="1" x14ac:dyDescent="0.25">
      <c r="A302" s="233" t="s">
        <v>586</v>
      </c>
      <c r="B302" s="1"/>
      <c r="C302" s="1"/>
      <c r="D302" s="1"/>
      <c r="E302" s="1"/>
      <c r="F302" s="1"/>
      <c r="G302" s="1"/>
      <c r="H302" s="1"/>
      <c r="I302" s="1"/>
      <c r="J302" s="1"/>
      <c r="K302" s="1"/>
      <c r="L302" s="1"/>
      <c r="M302" s="1"/>
      <c r="N302" s="1"/>
      <c r="O302" s="1"/>
      <c r="P302" s="1"/>
      <c r="Q302" s="1"/>
      <c r="R302" s="1"/>
      <c r="S302" s="1"/>
      <c r="T302" s="1"/>
      <c r="U302" s="1"/>
    </row>
    <row r="303" spans="1:21" s="3" customFormat="1" ht="15.95" customHeight="1" x14ac:dyDescent="0.25">
      <c r="A303" s="233" t="s">
        <v>2013</v>
      </c>
      <c r="B303" s="1"/>
      <c r="C303" s="1"/>
      <c r="D303" s="1"/>
      <c r="E303" s="1"/>
      <c r="F303" s="1"/>
      <c r="G303" s="1"/>
      <c r="H303" s="1"/>
      <c r="I303" s="1"/>
      <c r="J303" s="1"/>
      <c r="K303" s="1"/>
      <c r="L303" s="1"/>
      <c r="M303" s="1"/>
      <c r="N303" s="1"/>
      <c r="O303" s="1"/>
      <c r="P303" s="1"/>
      <c r="Q303" s="1"/>
      <c r="R303" s="1"/>
      <c r="S303" s="1"/>
      <c r="T303" s="1"/>
      <c r="U303" s="1"/>
    </row>
    <row r="304" spans="1:21" s="3" customFormat="1" ht="15.95" customHeight="1" x14ac:dyDescent="0.25">
      <c r="A304" s="233" t="s">
        <v>2014</v>
      </c>
      <c r="B304" s="1"/>
      <c r="C304" s="1"/>
      <c r="D304" s="1"/>
      <c r="E304" s="1"/>
      <c r="F304" s="1"/>
      <c r="G304" s="1"/>
      <c r="H304" s="1"/>
      <c r="I304" s="1"/>
      <c r="J304" s="1"/>
      <c r="K304" s="1"/>
      <c r="L304" s="1"/>
      <c r="M304" s="1"/>
      <c r="N304" s="1"/>
      <c r="O304" s="1"/>
      <c r="P304" s="1"/>
      <c r="Q304" s="1"/>
      <c r="R304" s="1"/>
      <c r="S304" s="1"/>
      <c r="T304" s="1"/>
      <c r="U304" s="1"/>
    </row>
    <row r="305" spans="1:21" s="3" customFormat="1" ht="15.95" customHeight="1" x14ac:dyDescent="0.25">
      <c r="A305" s="233" t="s">
        <v>2015</v>
      </c>
      <c r="B305" s="1"/>
      <c r="C305" s="1"/>
      <c r="D305" s="1"/>
      <c r="E305" s="1"/>
      <c r="F305" s="1"/>
      <c r="G305" s="1"/>
      <c r="H305" s="1"/>
      <c r="I305" s="1"/>
      <c r="J305" s="1"/>
      <c r="K305" s="1"/>
      <c r="L305" s="1"/>
      <c r="M305" s="1"/>
      <c r="N305" s="1"/>
      <c r="O305" s="1"/>
      <c r="P305" s="1"/>
      <c r="Q305" s="1"/>
      <c r="R305" s="1"/>
      <c r="S305" s="1"/>
      <c r="T305" s="1"/>
      <c r="U305" s="1"/>
    </row>
    <row r="306" spans="1:21" s="3" customFormat="1" ht="15.95" customHeight="1" x14ac:dyDescent="0.25">
      <c r="A306" s="233" t="s">
        <v>2016</v>
      </c>
      <c r="B306" s="1"/>
      <c r="C306" s="1"/>
      <c r="D306" s="1"/>
      <c r="E306" s="1"/>
      <c r="F306" s="1"/>
      <c r="G306" s="1"/>
      <c r="H306" s="1"/>
      <c r="I306" s="1"/>
      <c r="J306" s="1"/>
      <c r="K306" s="1"/>
      <c r="L306" s="1"/>
      <c r="M306" s="1"/>
      <c r="N306" s="1"/>
      <c r="O306" s="1"/>
      <c r="P306" s="1"/>
      <c r="Q306" s="1"/>
      <c r="R306" s="1"/>
      <c r="S306" s="1"/>
      <c r="T306" s="1"/>
      <c r="U306" s="1"/>
    </row>
    <row r="307" spans="1:21" s="3" customFormat="1" ht="15.95" customHeight="1" x14ac:dyDescent="0.25">
      <c r="A307" s="233" t="s">
        <v>2017</v>
      </c>
      <c r="B307" s="1"/>
      <c r="C307" s="1"/>
      <c r="D307" s="1"/>
      <c r="E307" s="1"/>
      <c r="F307" s="1"/>
      <c r="G307" s="1"/>
      <c r="H307" s="1"/>
      <c r="I307" s="1"/>
      <c r="J307" s="1"/>
      <c r="K307" s="1"/>
      <c r="L307" s="1"/>
      <c r="M307" s="1"/>
      <c r="N307" s="1"/>
      <c r="O307" s="1"/>
      <c r="P307" s="1"/>
      <c r="Q307" s="1"/>
      <c r="R307" s="1"/>
      <c r="S307" s="1"/>
      <c r="T307" s="1"/>
      <c r="U307" s="1"/>
    </row>
    <row r="308" spans="1:21" s="3" customFormat="1" ht="15.95" customHeight="1" x14ac:dyDescent="0.25">
      <c r="A308" s="233" t="s">
        <v>2018</v>
      </c>
      <c r="B308" s="1"/>
      <c r="C308" s="1"/>
      <c r="D308" s="1"/>
      <c r="E308" s="1"/>
      <c r="F308" s="1"/>
      <c r="G308" s="1"/>
      <c r="H308" s="1"/>
      <c r="I308" s="1"/>
      <c r="J308" s="1"/>
      <c r="K308" s="1"/>
      <c r="L308" s="1"/>
      <c r="M308" s="1"/>
      <c r="N308" s="1"/>
      <c r="O308" s="1"/>
      <c r="P308" s="1"/>
      <c r="Q308" s="1"/>
      <c r="R308" s="1"/>
      <c r="S308" s="1"/>
      <c r="T308" s="1"/>
      <c r="U308" s="1"/>
    </row>
    <row r="309" spans="1:21" s="3" customFormat="1" ht="15.95" customHeight="1" x14ac:dyDescent="0.25">
      <c r="A309" s="233" t="s">
        <v>587</v>
      </c>
      <c r="B309" s="1"/>
      <c r="C309" s="1"/>
      <c r="D309" s="1"/>
      <c r="E309" s="1"/>
      <c r="F309" s="1"/>
      <c r="G309" s="1"/>
      <c r="H309" s="1"/>
      <c r="I309" s="1"/>
      <c r="J309" s="1"/>
      <c r="K309" s="1"/>
      <c r="L309" s="1"/>
      <c r="M309" s="1"/>
      <c r="N309" s="1"/>
      <c r="O309" s="1"/>
      <c r="P309" s="1"/>
      <c r="Q309" s="1"/>
      <c r="R309" s="1"/>
      <c r="S309" s="1"/>
      <c r="T309" s="1"/>
      <c r="U309" s="1"/>
    </row>
    <row r="310" spans="1:21" s="3" customFormat="1" ht="15.95" customHeight="1" x14ac:dyDescent="0.25">
      <c r="A310" s="233" t="s">
        <v>2019</v>
      </c>
      <c r="B310" s="1"/>
      <c r="C310" s="1"/>
      <c r="D310" s="1"/>
      <c r="E310" s="1"/>
      <c r="F310" s="1"/>
      <c r="G310" s="1"/>
      <c r="H310" s="1"/>
      <c r="I310" s="1"/>
      <c r="J310" s="1"/>
      <c r="K310" s="1"/>
      <c r="L310" s="1"/>
      <c r="M310" s="1"/>
      <c r="N310" s="1"/>
      <c r="O310" s="1"/>
      <c r="P310" s="1"/>
      <c r="Q310" s="1"/>
      <c r="R310" s="1"/>
      <c r="S310" s="1"/>
      <c r="T310" s="1"/>
      <c r="U310" s="1"/>
    </row>
    <row r="311" spans="1:21" s="3" customFormat="1" ht="15.95" customHeight="1" x14ac:dyDescent="0.25">
      <c r="A311" s="233" t="s">
        <v>588</v>
      </c>
      <c r="B311" s="1"/>
      <c r="C311" s="1"/>
      <c r="D311" s="1"/>
      <c r="E311" s="1"/>
      <c r="F311" s="1"/>
      <c r="G311" s="1"/>
      <c r="H311" s="1"/>
      <c r="I311" s="1"/>
      <c r="J311" s="1"/>
      <c r="K311" s="1"/>
      <c r="L311" s="1"/>
      <c r="M311" s="1"/>
      <c r="N311" s="1"/>
      <c r="O311" s="1"/>
      <c r="P311" s="1"/>
      <c r="Q311" s="1"/>
      <c r="R311" s="1"/>
      <c r="S311" s="1"/>
      <c r="T311" s="1"/>
      <c r="U311" s="1"/>
    </row>
    <row r="312" spans="1:21" s="3" customFormat="1" ht="15.95" customHeight="1" x14ac:dyDescent="0.25">
      <c r="A312" s="233" t="s">
        <v>589</v>
      </c>
      <c r="B312" s="1"/>
      <c r="C312" s="1"/>
      <c r="D312" s="1"/>
      <c r="E312" s="1"/>
      <c r="F312" s="1"/>
      <c r="G312" s="1"/>
      <c r="H312" s="1"/>
      <c r="I312" s="1"/>
      <c r="J312" s="1"/>
      <c r="K312" s="1"/>
      <c r="L312" s="1"/>
      <c r="M312" s="1"/>
      <c r="N312" s="1"/>
      <c r="O312" s="1"/>
      <c r="P312" s="1"/>
      <c r="Q312" s="1"/>
      <c r="R312" s="1"/>
      <c r="S312" s="1"/>
      <c r="T312" s="1"/>
      <c r="U312" s="1"/>
    </row>
    <row r="313" spans="1:21" s="3" customFormat="1" ht="15.95" customHeight="1" x14ac:dyDescent="0.25">
      <c r="A313" s="233" t="s">
        <v>590</v>
      </c>
      <c r="B313" s="1"/>
      <c r="C313" s="1"/>
      <c r="D313" s="1"/>
      <c r="E313" s="1"/>
      <c r="F313" s="1"/>
      <c r="G313" s="1"/>
      <c r="H313" s="1"/>
      <c r="I313" s="1"/>
      <c r="J313" s="1"/>
      <c r="K313" s="1"/>
      <c r="L313" s="1"/>
      <c r="M313" s="1"/>
      <c r="N313" s="1"/>
      <c r="O313" s="1"/>
      <c r="P313" s="1"/>
      <c r="Q313" s="1"/>
      <c r="R313" s="1"/>
      <c r="S313" s="1"/>
      <c r="T313" s="1"/>
      <c r="U313" s="1"/>
    </row>
    <row r="314" spans="1:21" s="3" customFormat="1" ht="15.95" customHeight="1" x14ac:dyDescent="0.25">
      <c r="A314" s="233" t="s">
        <v>591</v>
      </c>
      <c r="B314" s="1"/>
      <c r="C314" s="1"/>
      <c r="D314" s="1"/>
      <c r="E314" s="1"/>
      <c r="F314" s="1"/>
      <c r="G314" s="1"/>
      <c r="H314" s="1"/>
      <c r="I314" s="1"/>
      <c r="J314" s="1"/>
      <c r="K314" s="1"/>
      <c r="L314" s="1"/>
      <c r="M314" s="1"/>
      <c r="N314" s="1"/>
      <c r="O314" s="1"/>
      <c r="P314" s="1"/>
      <c r="Q314" s="1"/>
      <c r="R314" s="1"/>
      <c r="S314" s="1"/>
      <c r="T314" s="1"/>
      <c r="U314" s="1"/>
    </row>
    <row r="315" spans="1:21" s="3" customFormat="1" ht="15.95" customHeight="1" x14ac:dyDescent="0.25">
      <c r="A315" s="233" t="s">
        <v>2020</v>
      </c>
      <c r="B315" s="1"/>
      <c r="C315" s="1"/>
      <c r="D315" s="1"/>
      <c r="E315" s="1"/>
      <c r="F315" s="1"/>
      <c r="G315" s="1"/>
      <c r="H315" s="1"/>
      <c r="I315" s="1"/>
      <c r="J315" s="1"/>
      <c r="K315" s="1"/>
      <c r="L315" s="1"/>
      <c r="M315" s="1"/>
      <c r="N315" s="1"/>
      <c r="O315" s="1"/>
      <c r="P315" s="1"/>
      <c r="Q315" s="1"/>
      <c r="R315" s="1"/>
      <c r="S315" s="1"/>
      <c r="T315" s="1"/>
      <c r="U315" s="1"/>
    </row>
    <row r="316" spans="1:21" s="3" customFormat="1" ht="15.95" customHeight="1" x14ac:dyDescent="0.25">
      <c r="A316" s="233" t="s">
        <v>592</v>
      </c>
      <c r="B316" s="1"/>
      <c r="C316" s="1"/>
      <c r="D316" s="1"/>
      <c r="E316" s="1"/>
      <c r="F316" s="1"/>
      <c r="G316" s="1"/>
      <c r="H316" s="1"/>
      <c r="I316" s="1"/>
      <c r="J316" s="1"/>
      <c r="K316" s="1"/>
      <c r="L316" s="1"/>
      <c r="M316" s="1"/>
      <c r="N316" s="1"/>
      <c r="O316" s="1"/>
      <c r="P316" s="1"/>
      <c r="Q316" s="1"/>
      <c r="R316" s="1"/>
      <c r="S316" s="1"/>
      <c r="T316" s="1"/>
      <c r="U316" s="1"/>
    </row>
    <row r="317" spans="1:21" s="3" customFormat="1" ht="15.95" customHeight="1" x14ac:dyDescent="0.25">
      <c r="A317" s="233" t="s">
        <v>2021</v>
      </c>
      <c r="B317" s="1"/>
      <c r="C317" s="1"/>
      <c r="D317" s="1"/>
      <c r="E317" s="1"/>
      <c r="F317" s="1"/>
      <c r="G317" s="1"/>
      <c r="H317" s="1"/>
      <c r="I317" s="1"/>
      <c r="J317" s="1"/>
      <c r="K317" s="1"/>
      <c r="L317" s="1"/>
      <c r="M317" s="1"/>
      <c r="N317" s="1"/>
      <c r="O317" s="1"/>
      <c r="P317" s="1"/>
      <c r="Q317" s="1"/>
      <c r="R317" s="1"/>
      <c r="S317" s="1"/>
      <c r="T317" s="1"/>
      <c r="U317" s="1"/>
    </row>
    <row r="318" spans="1:21" s="3" customFormat="1" ht="15.95" customHeight="1" x14ac:dyDescent="0.25">
      <c r="A318" s="233" t="s">
        <v>2022</v>
      </c>
      <c r="B318" s="1"/>
      <c r="C318" s="1"/>
      <c r="D318" s="1"/>
      <c r="E318" s="1"/>
      <c r="F318" s="1"/>
      <c r="G318" s="1"/>
      <c r="H318" s="1"/>
      <c r="I318" s="1"/>
      <c r="J318" s="1"/>
      <c r="K318" s="1"/>
      <c r="L318" s="1"/>
      <c r="M318" s="1"/>
      <c r="N318" s="1"/>
      <c r="O318" s="1"/>
      <c r="P318" s="1"/>
      <c r="Q318" s="1"/>
      <c r="R318" s="1"/>
      <c r="S318" s="1"/>
      <c r="T318" s="1"/>
      <c r="U318" s="1"/>
    </row>
    <row r="319" spans="1:21" s="3" customFormat="1" ht="15.95" customHeight="1" x14ac:dyDescent="0.25">
      <c r="A319" s="233" t="s">
        <v>593</v>
      </c>
      <c r="B319" s="1"/>
      <c r="C319" s="1"/>
      <c r="D319" s="1"/>
      <c r="E319" s="1"/>
      <c r="F319" s="1"/>
      <c r="G319" s="1"/>
      <c r="H319" s="1"/>
      <c r="I319" s="1"/>
      <c r="J319" s="1"/>
      <c r="K319" s="1"/>
      <c r="L319" s="1"/>
      <c r="M319" s="1"/>
      <c r="N319" s="1"/>
      <c r="O319" s="1"/>
      <c r="P319" s="1"/>
      <c r="Q319" s="1"/>
      <c r="R319" s="1"/>
      <c r="S319" s="1"/>
      <c r="T319" s="1"/>
      <c r="U319" s="1"/>
    </row>
    <row r="320" spans="1:21" s="3" customFormat="1" ht="15.95" customHeight="1" x14ac:dyDescent="0.25">
      <c r="A320" s="233" t="s">
        <v>594</v>
      </c>
      <c r="B320" s="1"/>
      <c r="C320" s="1"/>
      <c r="D320" s="1"/>
      <c r="E320" s="1"/>
      <c r="F320" s="1"/>
      <c r="G320" s="1"/>
      <c r="H320" s="1"/>
      <c r="I320" s="1"/>
      <c r="J320" s="1"/>
      <c r="K320" s="1"/>
      <c r="L320" s="1"/>
      <c r="M320" s="1"/>
      <c r="N320" s="1"/>
      <c r="O320" s="1"/>
      <c r="P320" s="1"/>
      <c r="Q320" s="1"/>
      <c r="R320" s="1"/>
      <c r="S320" s="1"/>
      <c r="T320" s="1"/>
      <c r="U320" s="1"/>
    </row>
    <row r="321" spans="1:21" s="3" customFormat="1" ht="15.95" customHeight="1" x14ac:dyDescent="0.25">
      <c r="A321" s="233" t="s">
        <v>595</v>
      </c>
      <c r="B321" s="1"/>
      <c r="C321" s="1"/>
      <c r="D321" s="1"/>
      <c r="E321" s="1"/>
      <c r="F321" s="1"/>
      <c r="G321" s="1"/>
      <c r="H321" s="1"/>
      <c r="I321" s="1"/>
      <c r="J321" s="1"/>
      <c r="K321" s="1"/>
      <c r="L321" s="1"/>
      <c r="M321" s="1"/>
      <c r="N321" s="1"/>
      <c r="O321" s="1"/>
      <c r="P321" s="1"/>
      <c r="Q321" s="1"/>
      <c r="R321" s="1"/>
      <c r="S321" s="1"/>
      <c r="T321" s="1"/>
      <c r="U321" s="1"/>
    </row>
    <row r="322" spans="1:21" s="3" customFormat="1" ht="15.95" customHeight="1" x14ac:dyDescent="0.25">
      <c r="A322" s="233" t="s">
        <v>2023</v>
      </c>
      <c r="B322" s="1"/>
      <c r="C322" s="1"/>
      <c r="D322" s="1"/>
      <c r="E322" s="1"/>
      <c r="F322" s="1"/>
      <c r="G322" s="1"/>
      <c r="H322" s="1"/>
      <c r="I322" s="1"/>
      <c r="J322" s="1"/>
      <c r="K322" s="1"/>
      <c r="L322" s="1"/>
      <c r="M322" s="1"/>
      <c r="N322" s="1"/>
      <c r="O322" s="1"/>
      <c r="P322" s="1"/>
      <c r="Q322" s="1"/>
      <c r="R322" s="1"/>
      <c r="S322" s="1"/>
      <c r="T322" s="1"/>
      <c r="U322" s="1"/>
    </row>
    <row r="323" spans="1:21" s="3" customFormat="1" ht="15.95" customHeight="1" x14ac:dyDescent="0.25">
      <c r="A323" s="233" t="s">
        <v>2024</v>
      </c>
      <c r="B323" s="1"/>
      <c r="C323" s="1"/>
      <c r="D323" s="1"/>
      <c r="E323" s="1"/>
      <c r="F323" s="1"/>
      <c r="G323" s="1"/>
      <c r="H323" s="1"/>
      <c r="I323" s="1"/>
      <c r="J323" s="1"/>
      <c r="K323" s="1"/>
      <c r="L323" s="1"/>
      <c r="M323" s="1"/>
      <c r="N323" s="1"/>
      <c r="O323" s="1"/>
      <c r="P323" s="1"/>
      <c r="Q323" s="1"/>
      <c r="R323" s="1"/>
      <c r="S323" s="1"/>
      <c r="T323" s="1"/>
      <c r="U323" s="1"/>
    </row>
    <row r="324" spans="1:21" s="3" customFormat="1" ht="15.95" customHeight="1" x14ac:dyDescent="0.25">
      <c r="A324" s="233" t="s">
        <v>2025</v>
      </c>
      <c r="B324" s="1"/>
      <c r="C324" s="1"/>
      <c r="D324" s="1"/>
      <c r="E324" s="1"/>
      <c r="F324" s="1"/>
      <c r="G324" s="1"/>
      <c r="H324" s="1"/>
      <c r="I324" s="1"/>
      <c r="J324" s="1"/>
      <c r="K324" s="1"/>
      <c r="L324" s="1"/>
      <c r="M324" s="1"/>
      <c r="N324" s="1"/>
      <c r="O324" s="1"/>
      <c r="P324" s="1"/>
      <c r="Q324" s="1"/>
      <c r="R324" s="1"/>
      <c r="S324" s="1"/>
      <c r="T324" s="1"/>
      <c r="U324" s="1"/>
    </row>
    <row r="325" spans="1:21" s="3" customFormat="1" ht="15.95" customHeight="1" x14ac:dyDescent="0.25">
      <c r="A325" s="233" t="s">
        <v>2026</v>
      </c>
      <c r="B325" s="1"/>
      <c r="C325" s="1"/>
      <c r="D325" s="1"/>
      <c r="E325" s="1"/>
      <c r="F325" s="1"/>
      <c r="G325" s="1"/>
      <c r="H325" s="1"/>
      <c r="I325" s="1"/>
      <c r="J325" s="1"/>
      <c r="K325" s="1"/>
      <c r="L325" s="1"/>
      <c r="M325" s="1"/>
      <c r="N325" s="1"/>
      <c r="O325" s="1"/>
      <c r="P325" s="1"/>
      <c r="Q325" s="1"/>
      <c r="R325" s="1"/>
      <c r="S325" s="1"/>
      <c r="T325" s="1"/>
      <c r="U325" s="1"/>
    </row>
    <row r="326" spans="1:21" s="3" customFormat="1" ht="15.95" customHeight="1" x14ac:dyDescent="0.25">
      <c r="A326" s="233" t="s">
        <v>2027</v>
      </c>
      <c r="B326" s="1"/>
      <c r="C326" s="1"/>
      <c r="D326" s="1"/>
      <c r="E326" s="1"/>
      <c r="F326" s="1"/>
      <c r="G326" s="1"/>
      <c r="H326" s="1"/>
      <c r="I326" s="1"/>
      <c r="J326" s="1"/>
      <c r="K326" s="1"/>
      <c r="L326" s="1"/>
      <c r="M326" s="1"/>
      <c r="N326" s="1"/>
      <c r="O326" s="1"/>
      <c r="P326" s="1"/>
      <c r="Q326" s="1"/>
      <c r="R326" s="1"/>
      <c r="S326" s="1"/>
      <c r="T326" s="1"/>
      <c r="U326" s="1"/>
    </row>
    <row r="327" spans="1:21" s="3" customFormat="1" ht="15.95" customHeight="1" x14ac:dyDescent="0.25">
      <c r="A327" s="233" t="s">
        <v>2028</v>
      </c>
      <c r="B327" s="1"/>
      <c r="C327" s="1"/>
      <c r="D327" s="1"/>
      <c r="E327" s="1"/>
      <c r="F327" s="1"/>
      <c r="G327" s="1"/>
      <c r="H327" s="1"/>
      <c r="I327" s="1"/>
      <c r="J327" s="1"/>
      <c r="K327" s="1"/>
      <c r="L327" s="1"/>
      <c r="M327" s="1"/>
      <c r="N327" s="1"/>
      <c r="O327" s="1"/>
      <c r="P327" s="1"/>
      <c r="Q327" s="1"/>
      <c r="R327" s="1"/>
      <c r="S327" s="1"/>
      <c r="T327" s="1"/>
      <c r="U327" s="1"/>
    </row>
    <row r="328" spans="1:21" s="3" customFormat="1" ht="15.95" customHeight="1" x14ac:dyDescent="0.25">
      <c r="A328" s="233" t="s">
        <v>2029</v>
      </c>
      <c r="B328" s="1"/>
      <c r="C328" s="1"/>
      <c r="D328" s="1"/>
      <c r="E328" s="1"/>
      <c r="F328" s="1"/>
      <c r="G328" s="1"/>
      <c r="H328" s="1"/>
      <c r="I328" s="1"/>
      <c r="J328" s="1"/>
      <c r="K328" s="1"/>
      <c r="L328" s="1"/>
      <c r="M328" s="1"/>
      <c r="N328" s="1"/>
      <c r="O328" s="1"/>
      <c r="P328" s="1"/>
      <c r="Q328" s="1"/>
      <c r="R328" s="1"/>
      <c r="S328" s="1"/>
      <c r="T328" s="1"/>
      <c r="U328" s="1"/>
    </row>
    <row r="329" spans="1:21" s="3" customFormat="1" ht="15.95" customHeight="1" x14ac:dyDescent="0.25">
      <c r="A329" s="233" t="s">
        <v>2030</v>
      </c>
      <c r="B329" s="1"/>
      <c r="C329" s="1"/>
      <c r="D329" s="1"/>
      <c r="E329" s="1"/>
      <c r="F329" s="1"/>
      <c r="G329" s="1"/>
      <c r="H329" s="1"/>
      <c r="I329" s="1"/>
      <c r="J329" s="1"/>
      <c r="K329" s="1"/>
      <c r="L329" s="1"/>
      <c r="M329" s="1"/>
      <c r="N329" s="1"/>
      <c r="O329" s="1"/>
      <c r="P329" s="1"/>
      <c r="Q329" s="1"/>
      <c r="R329" s="1"/>
      <c r="S329" s="1"/>
      <c r="T329" s="1"/>
      <c r="U329" s="1"/>
    </row>
    <row r="330" spans="1:21" s="3" customFormat="1" ht="15.95" customHeight="1" x14ac:dyDescent="0.25">
      <c r="A330" s="233" t="s">
        <v>596</v>
      </c>
      <c r="B330" s="1"/>
      <c r="C330" s="1"/>
      <c r="D330" s="1"/>
      <c r="E330" s="1"/>
      <c r="F330" s="1"/>
      <c r="G330" s="1"/>
      <c r="H330" s="1"/>
      <c r="I330" s="1"/>
      <c r="J330" s="1"/>
      <c r="K330" s="1"/>
      <c r="L330" s="1"/>
      <c r="M330" s="1"/>
      <c r="N330" s="1"/>
      <c r="O330" s="1"/>
      <c r="P330" s="1"/>
      <c r="Q330" s="1"/>
      <c r="R330" s="1"/>
      <c r="S330" s="1"/>
      <c r="T330" s="1"/>
      <c r="U330" s="1"/>
    </row>
    <row r="331" spans="1:21" s="3" customFormat="1" ht="15.95" customHeight="1" x14ac:dyDescent="0.25">
      <c r="A331" s="233" t="s">
        <v>597</v>
      </c>
      <c r="B331" s="1"/>
      <c r="C331" s="1"/>
      <c r="D331" s="1"/>
      <c r="E331" s="1"/>
      <c r="F331" s="1"/>
      <c r="G331" s="1"/>
      <c r="H331" s="1"/>
      <c r="I331" s="1"/>
      <c r="J331" s="1"/>
      <c r="K331" s="1"/>
      <c r="L331" s="1"/>
      <c r="M331" s="1"/>
      <c r="N331" s="1"/>
      <c r="O331" s="1"/>
      <c r="P331" s="1"/>
      <c r="Q331" s="1"/>
      <c r="R331" s="1"/>
      <c r="S331" s="1"/>
      <c r="T331" s="1"/>
      <c r="U331" s="1"/>
    </row>
    <row r="332" spans="1:21" s="3" customFormat="1" ht="15.95" customHeight="1" x14ac:dyDescent="0.25">
      <c r="A332" s="233" t="s">
        <v>2031</v>
      </c>
      <c r="B332" s="1"/>
      <c r="C332" s="1"/>
      <c r="D332" s="1"/>
      <c r="E332" s="1"/>
      <c r="F332" s="1"/>
      <c r="G332" s="1"/>
      <c r="H332" s="1"/>
      <c r="I332" s="1"/>
      <c r="J332" s="1"/>
      <c r="K332" s="1"/>
      <c r="L332" s="1"/>
      <c r="M332" s="1"/>
      <c r="N332" s="1"/>
      <c r="O332" s="1"/>
      <c r="P332" s="1"/>
      <c r="Q332" s="1"/>
      <c r="R332" s="1"/>
      <c r="S332" s="1"/>
      <c r="T332" s="1"/>
      <c r="U332" s="1"/>
    </row>
    <row r="333" spans="1:21" s="3" customFormat="1" ht="15.95" customHeight="1" x14ac:dyDescent="0.25">
      <c r="A333" s="233" t="s">
        <v>2032</v>
      </c>
      <c r="B333" s="1"/>
      <c r="C333" s="1"/>
      <c r="D333" s="1"/>
      <c r="E333" s="1"/>
      <c r="F333" s="1"/>
      <c r="G333" s="1"/>
      <c r="H333" s="1"/>
      <c r="I333" s="1"/>
      <c r="J333" s="1"/>
      <c r="K333" s="1"/>
      <c r="L333" s="1"/>
      <c r="M333" s="1"/>
      <c r="N333" s="1"/>
      <c r="O333" s="1"/>
      <c r="P333" s="1"/>
      <c r="Q333" s="1"/>
      <c r="R333" s="1"/>
      <c r="S333" s="1"/>
      <c r="T333" s="1"/>
      <c r="U333" s="1"/>
    </row>
    <row r="334" spans="1:21" s="3" customFormat="1" ht="15.95" customHeight="1" x14ac:dyDescent="0.25">
      <c r="A334" s="233" t="s">
        <v>598</v>
      </c>
      <c r="B334" s="1"/>
      <c r="C334" s="1"/>
      <c r="D334" s="1"/>
      <c r="E334" s="1"/>
      <c r="F334" s="1"/>
      <c r="G334" s="1"/>
      <c r="H334" s="1"/>
      <c r="I334" s="1"/>
      <c r="J334" s="1"/>
      <c r="K334" s="1"/>
      <c r="L334" s="1"/>
      <c r="M334" s="1"/>
      <c r="N334" s="1"/>
      <c r="O334" s="1"/>
      <c r="P334" s="1"/>
      <c r="Q334" s="1"/>
      <c r="R334" s="1"/>
      <c r="S334" s="1"/>
      <c r="T334" s="1"/>
      <c r="U334" s="1"/>
    </row>
    <row r="335" spans="1:21" s="3" customFormat="1" ht="15.95" customHeight="1" x14ac:dyDescent="0.25">
      <c r="A335" s="233" t="s">
        <v>599</v>
      </c>
      <c r="B335" s="1"/>
      <c r="C335" s="1"/>
      <c r="D335" s="1"/>
      <c r="E335" s="1"/>
      <c r="F335" s="1"/>
      <c r="G335" s="1"/>
      <c r="H335" s="1"/>
      <c r="I335" s="1"/>
      <c r="J335" s="1"/>
      <c r="K335" s="1"/>
      <c r="L335" s="1"/>
      <c r="M335" s="1"/>
      <c r="N335" s="1"/>
      <c r="O335" s="1"/>
      <c r="P335" s="1"/>
      <c r="Q335" s="1"/>
      <c r="R335" s="1"/>
      <c r="S335" s="1"/>
      <c r="T335" s="1"/>
      <c r="U335" s="1"/>
    </row>
    <row r="336" spans="1:21" s="3" customFormat="1" ht="15.95" customHeight="1" x14ac:dyDescent="0.25">
      <c r="A336" s="233" t="s">
        <v>2033</v>
      </c>
      <c r="B336" s="1"/>
      <c r="C336" s="1"/>
      <c r="D336" s="1"/>
      <c r="E336" s="1"/>
      <c r="F336" s="1"/>
      <c r="G336" s="1"/>
      <c r="H336" s="1"/>
      <c r="I336" s="1"/>
      <c r="J336" s="1"/>
      <c r="K336" s="1"/>
      <c r="L336" s="1"/>
      <c r="M336" s="1"/>
      <c r="N336" s="1"/>
      <c r="O336" s="1"/>
      <c r="P336" s="1"/>
      <c r="Q336" s="1"/>
      <c r="R336" s="1"/>
      <c r="S336" s="1"/>
      <c r="T336" s="1"/>
      <c r="U336" s="1"/>
    </row>
    <row r="337" spans="1:21" s="3" customFormat="1" ht="15.95" customHeight="1" x14ac:dyDescent="0.25">
      <c r="A337" s="233" t="s">
        <v>2034</v>
      </c>
      <c r="B337" s="1"/>
      <c r="C337" s="1"/>
      <c r="D337" s="1"/>
      <c r="E337" s="1"/>
      <c r="F337" s="1"/>
      <c r="G337" s="1"/>
      <c r="H337" s="1"/>
      <c r="I337" s="1"/>
      <c r="J337" s="1"/>
      <c r="K337" s="1"/>
      <c r="L337" s="1"/>
      <c r="M337" s="1"/>
      <c r="N337" s="1"/>
      <c r="O337" s="1"/>
      <c r="P337" s="1"/>
      <c r="Q337" s="1"/>
      <c r="R337" s="1"/>
      <c r="S337" s="1"/>
      <c r="T337" s="1"/>
      <c r="U337" s="1"/>
    </row>
    <row r="338" spans="1:21" s="3" customFormat="1" ht="15.95" customHeight="1" x14ac:dyDescent="0.25">
      <c r="A338" s="233" t="s">
        <v>2035</v>
      </c>
      <c r="B338" s="1"/>
      <c r="C338" s="1"/>
      <c r="D338" s="1"/>
      <c r="E338" s="1"/>
      <c r="F338" s="1"/>
      <c r="G338" s="1"/>
      <c r="H338" s="1"/>
      <c r="I338" s="1"/>
      <c r="J338" s="1"/>
      <c r="K338" s="1"/>
      <c r="L338" s="1"/>
      <c r="M338" s="1"/>
      <c r="N338" s="1"/>
      <c r="O338" s="1"/>
      <c r="P338" s="1"/>
      <c r="Q338" s="1"/>
      <c r="R338" s="1"/>
      <c r="S338" s="1"/>
      <c r="T338" s="1"/>
      <c r="U338" s="1"/>
    </row>
    <row r="339" spans="1:21" s="3" customFormat="1" ht="15.95" customHeight="1" x14ac:dyDescent="0.25">
      <c r="A339" s="233" t="s">
        <v>2036</v>
      </c>
      <c r="B339" s="1"/>
      <c r="C339" s="1"/>
      <c r="D339" s="1"/>
      <c r="E339" s="1"/>
      <c r="F339" s="1"/>
      <c r="G339" s="1"/>
      <c r="H339" s="1"/>
      <c r="I339" s="1"/>
      <c r="J339" s="1"/>
      <c r="K339" s="1"/>
      <c r="L339" s="1"/>
      <c r="M339" s="1"/>
      <c r="N339" s="1"/>
      <c r="O339" s="1"/>
      <c r="P339" s="1"/>
      <c r="Q339" s="1"/>
      <c r="R339" s="1"/>
      <c r="S339" s="1"/>
      <c r="T339" s="1"/>
      <c r="U339" s="1"/>
    </row>
    <row r="340" spans="1:21" s="3" customFormat="1" ht="15.95" customHeight="1" x14ac:dyDescent="0.25">
      <c r="A340" s="233" t="s">
        <v>1758</v>
      </c>
      <c r="B340" s="1"/>
      <c r="C340" s="1"/>
      <c r="D340" s="1"/>
      <c r="E340" s="1"/>
      <c r="F340" s="1"/>
      <c r="G340" s="1"/>
      <c r="H340" s="1"/>
      <c r="I340" s="1"/>
      <c r="J340" s="1"/>
      <c r="K340" s="1"/>
      <c r="L340" s="1"/>
      <c r="M340" s="1"/>
      <c r="N340" s="1"/>
      <c r="O340" s="1"/>
      <c r="P340" s="1"/>
      <c r="Q340" s="1"/>
      <c r="R340" s="1"/>
      <c r="S340" s="1"/>
      <c r="T340" s="1"/>
      <c r="U340" s="1"/>
    </row>
    <row r="341" spans="1:21" s="3" customFormat="1" ht="15.95" customHeight="1" x14ac:dyDescent="0.25">
      <c r="A341" s="233" t="s">
        <v>2037</v>
      </c>
      <c r="B341" s="1"/>
      <c r="C341" s="1"/>
      <c r="D341" s="1"/>
      <c r="E341" s="1"/>
      <c r="F341" s="1"/>
      <c r="G341" s="1"/>
      <c r="H341" s="1"/>
      <c r="I341" s="1"/>
      <c r="J341" s="1"/>
      <c r="K341" s="1"/>
      <c r="L341" s="1"/>
      <c r="M341" s="1"/>
      <c r="N341" s="1"/>
      <c r="O341" s="1"/>
      <c r="P341" s="1"/>
      <c r="Q341" s="1"/>
      <c r="R341" s="1"/>
      <c r="S341" s="1"/>
      <c r="T341" s="1"/>
      <c r="U341" s="1"/>
    </row>
    <row r="342" spans="1:21" s="3" customFormat="1" ht="15.95" customHeight="1" x14ac:dyDescent="0.25">
      <c r="A342" s="233" t="s">
        <v>2038</v>
      </c>
      <c r="B342" s="1"/>
      <c r="C342" s="1"/>
      <c r="D342" s="1"/>
      <c r="E342" s="1"/>
      <c r="F342" s="1"/>
      <c r="G342" s="1"/>
      <c r="H342" s="1"/>
      <c r="I342" s="1"/>
      <c r="J342" s="1"/>
      <c r="K342" s="1"/>
      <c r="L342" s="1"/>
      <c r="M342" s="1"/>
      <c r="N342" s="1"/>
      <c r="O342" s="1"/>
      <c r="P342" s="1"/>
      <c r="Q342" s="1"/>
      <c r="R342" s="1"/>
      <c r="S342" s="1"/>
      <c r="T342" s="1"/>
      <c r="U342" s="1"/>
    </row>
    <row r="343" spans="1:21" s="3" customFormat="1" ht="15.95" customHeight="1" x14ac:dyDescent="0.25">
      <c r="A343" s="233" t="s">
        <v>2039</v>
      </c>
      <c r="B343" s="1"/>
      <c r="C343" s="1"/>
      <c r="D343" s="1"/>
      <c r="E343" s="1"/>
      <c r="F343" s="1"/>
      <c r="G343" s="1"/>
      <c r="H343" s="1"/>
      <c r="I343" s="1"/>
      <c r="J343" s="1"/>
      <c r="K343" s="1"/>
      <c r="L343" s="1"/>
      <c r="M343" s="1"/>
      <c r="N343" s="1"/>
      <c r="O343" s="1"/>
      <c r="P343" s="1"/>
      <c r="Q343" s="1"/>
      <c r="R343" s="1"/>
      <c r="S343" s="1"/>
      <c r="T343" s="1"/>
      <c r="U343" s="1"/>
    </row>
    <row r="344" spans="1:21" s="3" customFormat="1" ht="15.95" customHeight="1" x14ac:dyDescent="0.25">
      <c r="A344" s="233" t="s">
        <v>600</v>
      </c>
      <c r="B344" s="1"/>
      <c r="C344" s="1"/>
      <c r="D344" s="1"/>
      <c r="E344" s="1"/>
      <c r="F344" s="1"/>
      <c r="G344" s="1"/>
      <c r="H344" s="1"/>
      <c r="I344" s="1"/>
      <c r="J344" s="1"/>
      <c r="K344" s="1"/>
      <c r="L344" s="1"/>
      <c r="M344" s="1"/>
      <c r="N344" s="1"/>
      <c r="O344" s="1"/>
      <c r="P344" s="1"/>
      <c r="Q344" s="1"/>
      <c r="R344" s="1"/>
      <c r="S344" s="1"/>
      <c r="T344" s="1"/>
      <c r="U344" s="1"/>
    </row>
    <row r="345" spans="1:21" s="3" customFormat="1" ht="15.95" customHeight="1" x14ac:dyDescent="0.25">
      <c r="A345" s="233" t="s">
        <v>2040</v>
      </c>
      <c r="B345" s="1"/>
      <c r="C345" s="1"/>
      <c r="D345" s="1"/>
      <c r="E345" s="1"/>
      <c r="F345" s="1"/>
      <c r="G345" s="1"/>
      <c r="H345" s="1"/>
      <c r="I345" s="1"/>
      <c r="J345" s="1"/>
      <c r="K345" s="1"/>
      <c r="L345" s="1"/>
      <c r="M345" s="1"/>
      <c r="N345" s="1"/>
      <c r="O345" s="1"/>
      <c r="P345" s="1"/>
      <c r="Q345" s="1"/>
      <c r="R345" s="1"/>
      <c r="S345" s="1"/>
      <c r="T345" s="1"/>
      <c r="U345" s="1"/>
    </row>
    <row r="346" spans="1:21" s="3" customFormat="1" ht="15.95" customHeight="1" x14ac:dyDescent="0.25">
      <c r="A346" s="233" t="s">
        <v>2041</v>
      </c>
      <c r="B346" s="1"/>
      <c r="C346" s="1"/>
      <c r="D346" s="1"/>
      <c r="E346" s="1"/>
      <c r="F346" s="1"/>
      <c r="G346" s="1"/>
      <c r="H346" s="1"/>
      <c r="I346" s="1"/>
      <c r="J346" s="1"/>
      <c r="K346" s="1"/>
      <c r="L346" s="1"/>
      <c r="M346" s="1"/>
      <c r="N346" s="1"/>
      <c r="O346" s="1"/>
      <c r="P346" s="1"/>
      <c r="Q346" s="1"/>
      <c r="R346" s="1"/>
      <c r="S346" s="1"/>
      <c r="T346" s="1"/>
      <c r="U346" s="1"/>
    </row>
    <row r="347" spans="1:21" s="3" customFormat="1" ht="15.95" customHeight="1" x14ac:dyDescent="0.25">
      <c r="A347" s="233" t="s">
        <v>2042</v>
      </c>
      <c r="B347" s="1"/>
      <c r="C347" s="1"/>
      <c r="D347" s="1"/>
      <c r="E347" s="1"/>
      <c r="F347" s="1"/>
      <c r="G347" s="1"/>
      <c r="H347" s="1"/>
      <c r="I347" s="1"/>
      <c r="J347" s="1"/>
      <c r="K347" s="1"/>
      <c r="L347" s="1"/>
      <c r="M347" s="1"/>
      <c r="N347" s="1"/>
      <c r="O347" s="1"/>
      <c r="P347" s="1"/>
      <c r="Q347" s="1"/>
      <c r="R347" s="1"/>
      <c r="S347" s="1"/>
      <c r="T347" s="1"/>
      <c r="U347" s="1"/>
    </row>
    <row r="348" spans="1:21" s="3" customFormat="1" ht="15.95" customHeight="1" x14ac:dyDescent="0.25">
      <c r="A348" s="233" t="s">
        <v>2043</v>
      </c>
      <c r="B348" s="1"/>
      <c r="C348" s="1"/>
      <c r="D348" s="1"/>
      <c r="E348" s="1"/>
      <c r="F348" s="1"/>
      <c r="G348" s="1"/>
      <c r="H348" s="1"/>
      <c r="I348" s="1"/>
      <c r="J348" s="1"/>
      <c r="K348" s="1"/>
      <c r="L348" s="1"/>
      <c r="M348" s="1"/>
      <c r="N348" s="1"/>
      <c r="O348" s="1"/>
      <c r="P348" s="1"/>
      <c r="Q348" s="1"/>
      <c r="R348" s="1"/>
      <c r="S348" s="1"/>
      <c r="T348" s="1"/>
      <c r="U348" s="1"/>
    </row>
    <row r="349" spans="1:21" s="3" customFormat="1" ht="15.95" customHeight="1" x14ac:dyDescent="0.25">
      <c r="A349" s="233" t="s">
        <v>2044</v>
      </c>
      <c r="B349" s="1"/>
      <c r="C349" s="1"/>
      <c r="D349" s="1"/>
      <c r="E349" s="1"/>
      <c r="F349" s="1"/>
      <c r="G349" s="1"/>
      <c r="H349" s="1"/>
      <c r="I349" s="1"/>
      <c r="J349" s="1"/>
      <c r="K349" s="1"/>
      <c r="L349" s="1"/>
      <c r="M349" s="1"/>
      <c r="N349" s="1"/>
      <c r="O349" s="1"/>
      <c r="P349" s="1"/>
      <c r="Q349" s="1"/>
      <c r="R349" s="1"/>
      <c r="S349" s="1"/>
      <c r="T349" s="1"/>
      <c r="U349" s="1"/>
    </row>
    <row r="350" spans="1:21" s="3" customFormat="1" ht="15.95" customHeight="1" x14ac:dyDescent="0.25">
      <c r="A350" s="233" t="s">
        <v>601</v>
      </c>
      <c r="B350" s="1"/>
      <c r="C350" s="1"/>
      <c r="D350" s="1"/>
      <c r="E350" s="1"/>
      <c r="F350" s="1"/>
      <c r="G350" s="1"/>
      <c r="H350" s="1"/>
      <c r="I350" s="1"/>
      <c r="J350" s="1"/>
      <c r="K350" s="1"/>
      <c r="L350" s="1"/>
      <c r="M350" s="1"/>
      <c r="N350" s="1"/>
      <c r="O350" s="1"/>
      <c r="P350" s="1"/>
      <c r="Q350" s="1"/>
      <c r="R350" s="1"/>
      <c r="S350" s="1"/>
      <c r="T350" s="1"/>
      <c r="U350" s="1"/>
    </row>
    <row r="351" spans="1:21" s="3" customFormat="1" ht="15.95" customHeight="1" x14ac:dyDescent="0.25">
      <c r="A351" s="233" t="s">
        <v>2045</v>
      </c>
      <c r="B351" s="1"/>
      <c r="C351" s="1"/>
      <c r="D351" s="1"/>
      <c r="E351" s="1"/>
      <c r="F351" s="1"/>
      <c r="G351" s="1"/>
      <c r="H351" s="1"/>
      <c r="I351" s="1"/>
      <c r="J351" s="1"/>
      <c r="K351" s="1"/>
      <c r="L351" s="1"/>
      <c r="M351" s="1"/>
      <c r="N351" s="1"/>
      <c r="O351" s="1"/>
      <c r="P351" s="1"/>
      <c r="Q351" s="1"/>
      <c r="R351" s="1"/>
      <c r="S351" s="1"/>
      <c r="T351" s="1"/>
      <c r="U351" s="1"/>
    </row>
    <row r="352" spans="1:21" s="3" customFormat="1" ht="15.95" customHeight="1" x14ac:dyDescent="0.25">
      <c r="A352" s="233" t="s">
        <v>2046</v>
      </c>
      <c r="B352" s="1"/>
      <c r="C352" s="1"/>
      <c r="D352" s="1"/>
      <c r="E352" s="1"/>
      <c r="F352" s="1"/>
      <c r="G352" s="1"/>
      <c r="H352" s="1"/>
      <c r="I352" s="1"/>
      <c r="J352" s="1"/>
      <c r="K352" s="1"/>
      <c r="L352" s="1"/>
      <c r="M352" s="1"/>
      <c r="N352" s="1"/>
      <c r="O352" s="1"/>
      <c r="P352" s="1"/>
      <c r="Q352" s="1"/>
      <c r="R352" s="1"/>
      <c r="S352" s="1"/>
      <c r="T352" s="1"/>
      <c r="U352" s="1"/>
    </row>
    <row r="353" spans="1:21" s="3" customFormat="1" ht="15.95" customHeight="1" x14ac:dyDescent="0.25">
      <c r="A353" s="233" t="s">
        <v>2047</v>
      </c>
      <c r="B353" s="1"/>
      <c r="C353" s="1"/>
      <c r="D353" s="1"/>
      <c r="E353" s="1"/>
      <c r="F353" s="1"/>
      <c r="G353" s="1"/>
      <c r="H353" s="1"/>
      <c r="I353" s="1"/>
      <c r="J353" s="1"/>
      <c r="K353" s="1"/>
      <c r="L353" s="1"/>
      <c r="M353" s="1"/>
      <c r="N353" s="1"/>
      <c r="O353" s="1"/>
      <c r="P353" s="1"/>
      <c r="Q353" s="1"/>
      <c r="R353" s="1"/>
      <c r="S353" s="1"/>
      <c r="T353" s="1"/>
      <c r="U353" s="1"/>
    </row>
    <row r="354" spans="1:21" s="3" customFormat="1" ht="15.95" customHeight="1" x14ac:dyDescent="0.25">
      <c r="A354" s="233" t="s">
        <v>2048</v>
      </c>
      <c r="B354" s="1"/>
      <c r="C354" s="1"/>
      <c r="D354" s="1"/>
      <c r="E354" s="1"/>
      <c r="F354" s="1"/>
      <c r="G354" s="1"/>
      <c r="H354" s="1"/>
      <c r="I354" s="1"/>
      <c r="J354" s="1"/>
      <c r="K354" s="1"/>
      <c r="L354" s="1"/>
      <c r="M354" s="1"/>
      <c r="N354" s="1"/>
      <c r="O354" s="1"/>
      <c r="P354" s="1"/>
      <c r="Q354" s="1"/>
      <c r="R354" s="1"/>
      <c r="S354" s="1"/>
      <c r="T354" s="1"/>
      <c r="U354" s="1"/>
    </row>
    <row r="355" spans="1:21" s="3" customFormat="1" ht="15.95" customHeight="1" x14ac:dyDescent="0.25">
      <c r="A355" s="233" t="s">
        <v>2049</v>
      </c>
      <c r="B355" s="1"/>
      <c r="C355" s="1"/>
      <c r="D355" s="1"/>
      <c r="E355" s="1"/>
      <c r="F355" s="1"/>
      <c r="G355" s="1"/>
      <c r="H355" s="1"/>
      <c r="I355" s="1"/>
      <c r="J355" s="1"/>
      <c r="K355" s="1"/>
      <c r="L355" s="1"/>
      <c r="M355" s="1"/>
      <c r="N355" s="1"/>
      <c r="O355" s="1"/>
      <c r="P355" s="1"/>
      <c r="Q355" s="1"/>
      <c r="R355" s="1"/>
      <c r="S355" s="1"/>
      <c r="T355" s="1"/>
      <c r="U355" s="1"/>
    </row>
    <row r="356" spans="1:21" s="3" customFormat="1" ht="15.95" customHeight="1" x14ac:dyDescent="0.25">
      <c r="A356" s="233" t="s">
        <v>2050</v>
      </c>
      <c r="B356" s="1"/>
      <c r="C356" s="1"/>
      <c r="D356" s="1"/>
      <c r="E356" s="1"/>
      <c r="F356" s="1"/>
      <c r="G356" s="1"/>
      <c r="H356" s="1"/>
      <c r="I356" s="1"/>
      <c r="J356" s="1"/>
      <c r="K356" s="1"/>
      <c r="L356" s="1"/>
      <c r="M356" s="1"/>
      <c r="N356" s="1"/>
      <c r="O356" s="1"/>
      <c r="P356" s="1"/>
      <c r="Q356" s="1"/>
      <c r="R356" s="1"/>
      <c r="S356" s="1"/>
      <c r="T356" s="1"/>
      <c r="U356" s="1"/>
    </row>
    <row r="357" spans="1:21" s="3" customFormat="1" ht="15.95" customHeight="1" x14ac:dyDescent="0.25">
      <c r="A357" s="233" t="s">
        <v>602</v>
      </c>
      <c r="B357" s="1"/>
      <c r="C357" s="1"/>
      <c r="D357" s="1"/>
      <c r="E357" s="1"/>
      <c r="F357" s="1"/>
      <c r="G357" s="1"/>
      <c r="H357" s="1"/>
      <c r="I357" s="1"/>
      <c r="J357" s="1"/>
      <c r="K357" s="1"/>
      <c r="L357" s="1"/>
      <c r="M357" s="1"/>
      <c r="N357" s="1"/>
      <c r="O357" s="1"/>
      <c r="P357" s="1"/>
      <c r="Q357" s="1"/>
      <c r="R357" s="1"/>
      <c r="S357" s="1"/>
      <c r="T357" s="1"/>
      <c r="U357" s="1"/>
    </row>
    <row r="358" spans="1:21" s="3" customFormat="1" ht="15.95" customHeight="1" x14ac:dyDescent="0.25">
      <c r="A358" s="233" t="s">
        <v>2051</v>
      </c>
      <c r="B358" s="1"/>
      <c r="C358" s="1"/>
      <c r="D358" s="1"/>
      <c r="E358" s="1"/>
      <c r="F358" s="1"/>
      <c r="G358" s="1"/>
      <c r="H358" s="1"/>
      <c r="I358" s="1"/>
      <c r="J358" s="1"/>
      <c r="K358" s="1"/>
      <c r="L358" s="1"/>
      <c r="M358" s="1"/>
      <c r="N358" s="1"/>
      <c r="O358" s="1"/>
      <c r="P358" s="1"/>
      <c r="Q358" s="1"/>
      <c r="R358" s="1"/>
      <c r="S358" s="1"/>
      <c r="T358" s="1"/>
      <c r="U358" s="1"/>
    </row>
    <row r="359" spans="1:21" s="3" customFormat="1" ht="15.95" customHeight="1" x14ac:dyDescent="0.25">
      <c r="A359" s="233" t="s">
        <v>603</v>
      </c>
      <c r="B359" s="1"/>
      <c r="C359" s="1"/>
      <c r="D359" s="1"/>
      <c r="E359" s="1"/>
      <c r="F359" s="1"/>
      <c r="G359" s="1"/>
      <c r="H359" s="1"/>
      <c r="I359" s="1"/>
      <c r="J359" s="1"/>
      <c r="K359" s="1"/>
      <c r="L359" s="1"/>
      <c r="M359" s="1"/>
      <c r="N359" s="1"/>
      <c r="O359" s="1"/>
      <c r="P359" s="1"/>
      <c r="Q359" s="1"/>
      <c r="R359" s="1"/>
      <c r="S359" s="1"/>
      <c r="T359" s="1"/>
      <c r="U359" s="1"/>
    </row>
    <row r="360" spans="1:21" s="3" customFormat="1" ht="15.95" customHeight="1" x14ac:dyDescent="0.25">
      <c r="A360" s="233" t="s">
        <v>2052</v>
      </c>
      <c r="B360" s="1"/>
      <c r="C360" s="1"/>
      <c r="D360" s="1"/>
      <c r="E360" s="1"/>
      <c r="F360" s="1"/>
      <c r="G360" s="1"/>
      <c r="H360" s="1"/>
      <c r="I360" s="1"/>
      <c r="J360" s="1"/>
      <c r="K360" s="1"/>
      <c r="L360" s="1"/>
      <c r="M360" s="1"/>
      <c r="N360" s="1"/>
      <c r="O360" s="1"/>
      <c r="P360" s="1"/>
      <c r="Q360" s="1"/>
      <c r="R360" s="1"/>
      <c r="S360" s="1"/>
      <c r="T360" s="1"/>
      <c r="U360" s="1"/>
    </row>
    <row r="361" spans="1:21" s="3" customFormat="1" ht="15.95" customHeight="1" x14ac:dyDescent="0.25">
      <c r="A361" s="233" t="s">
        <v>604</v>
      </c>
      <c r="B361" s="1"/>
      <c r="C361" s="1"/>
      <c r="D361" s="1"/>
      <c r="E361" s="1"/>
      <c r="F361" s="1"/>
      <c r="G361" s="1"/>
      <c r="H361" s="1"/>
      <c r="I361" s="1"/>
      <c r="J361" s="1"/>
      <c r="K361" s="1"/>
      <c r="L361" s="1"/>
      <c r="M361" s="1"/>
      <c r="N361" s="1"/>
      <c r="O361" s="1"/>
      <c r="P361" s="1"/>
      <c r="Q361" s="1"/>
      <c r="R361" s="1"/>
      <c r="S361" s="1"/>
      <c r="T361" s="1"/>
      <c r="U361" s="1"/>
    </row>
    <row r="362" spans="1:21" s="3" customFormat="1" ht="15.95" customHeight="1" x14ac:dyDescent="0.25">
      <c r="A362" s="233" t="s">
        <v>2053</v>
      </c>
      <c r="B362" s="1"/>
      <c r="C362" s="1"/>
      <c r="D362" s="1"/>
      <c r="E362" s="1"/>
      <c r="F362" s="1"/>
      <c r="G362" s="1"/>
      <c r="H362" s="1"/>
      <c r="I362" s="1"/>
      <c r="J362" s="1"/>
      <c r="K362" s="1"/>
      <c r="L362" s="1"/>
      <c r="M362" s="1"/>
      <c r="N362" s="1"/>
      <c r="O362" s="1"/>
      <c r="P362" s="1"/>
      <c r="Q362" s="1"/>
      <c r="R362" s="1"/>
      <c r="S362" s="1"/>
      <c r="T362" s="1"/>
      <c r="U362" s="1"/>
    </row>
    <row r="363" spans="1:21" s="3" customFormat="1" ht="15.95" customHeight="1" x14ac:dyDescent="0.25">
      <c r="A363" s="233" t="s">
        <v>605</v>
      </c>
      <c r="B363" s="1"/>
      <c r="C363" s="1"/>
      <c r="D363" s="1"/>
      <c r="E363" s="1"/>
      <c r="F363" s="1"/>
      <c r="G363" s="1"/>
      <c r="H363" s="1"/>
      <c r="I363" s="1"/>
      <c r="J363" s="1"/>
      <c r="K363" s="1"/>
      <c r="L363" s="1"/>
      <c r="M363" s="1"/>
      <c r="N363" s="1"/>
      <c r="O363" s="1"/>
      <c r="P363" s="1"/>
      <c r="Q363" s="1"/>
      <c r="R363" s="1"/>
      <c r="S363" s="1"/>
      <c r="T363" s="1"/>
      <c r="U363" s="1"/>
    </row>
    <row r="364" spans="1:21" s="3" customFormat="1" ht="15.95" customHeight="1" x14ac:dyDescent="0.25">
      <c r="A364" s="233" t="s">
        <v>2054</v>
      </c>
      <c r="B364" s="1"/>
      <c r="C364" s="1"/>
      <c r="D364" s="1"/>
      <c r="E364" s="1"/>
      <c r="F364" s="1"/>
      <c r="G364" s="1"/>
      <c r="H364" s="1"/>
      <c r="I364" s="1"/>
      <c r="J364" s="1"/>
      <c r="K364" s="1"/>
      <c r="L364" s="1"/>
      <c r="M364" s="1"/>
      <c r="N364" s="1"/>
      <c r="O364" s="1"/>
      <c r="P364" s="1"/>
      <c r="Q364" s="1"/>
      <c r="R364" s="1"/>
      <c r="S364" s="1"/>
      <c r="T364" s="1"/>
      <c r="U364" s="1"/>
    </row>
    <row r="365" spans="1:21" s="3" customFormat="1" ht="15.95" customHeight="1" x14ac:dyDescent="0.25">
      <c r="A365" s="233" t="s">
        <v>2055</v>
      </c>
      <c r="B365" s="1"/>
      <c r="C365" s="1"/>
      <c r="D365" s="1"/>
      <c r="E365" s="1"/>
      <c r="F365" s="1"/>
      <c r="G365" s="1"/>
      <c r="H365" s="1"/>
      <c r="I365" s="1"/>
      <c r="J365" s="1"/>
      <c r="K365" s="1"/>
      <c r="L365" s="1"/>
      <c r="M365" s="1"/>
      <c r="N365" s="1"/>
      <c r="O365" s="1"/>
      <c r="P365" s="1"/>
      <c r="Q365" s="1"/>
      <c r="R365" s="1"/>
      <c r="S365" s="1"/>
      <c r="T365" s="1"/>
      <c r="U365" s="1"/>
    </row>
    <row r="366" spans="1:21" s="3" customFormat="1" ht="15.95" customHeight="1" x14ac:dyDescent="0.25">
      <c r="A366" s="233" t="s">
        <v>3192</v>
      </c>
      <c r="B366" s="1"/>
      <c r="C366" s="1"/>
      <c r="D366" s="1"/>
      <c r="E366" s="1"/>
      <c r="F366" s="1"/>
      <c r="G366" s="1"/>
      <c r="H366" s="1"/>
      <c r="I366" s="1"/>
      <c r="J366" s="1"/>
      <c r="K366" s="1"/>
      <c r="L366" s="1"/>
      <c r="M366" s="1"/>
      <c r="N366" s="1"/>
      <c r="O366" s="1"/>
      <c r="P366" s="1"/>
      <c r="Q366" s="1"/>
      <c r="R366" s="1"/>
      <c r="S366" s="1"/>
      <c r="T366" s="1"/>
      <c r="U366" s="1"/>
    </row>
    <row r="367" spans="1:21" s="3" customFormat="1" ht="15.95" customHeight="1" x14ac:dyDescent="0.25">
      <c r="A367" s="233" t="s">
        <v>606</v>
      </c>
      <c r="B367" s="1"/>
      <c r="C367" s="1"/>
      <c r="D367" s="1"/>
      <c r="E367" s="1"/>
      <c r="F367" s="1"/>
      <c r="G367" s="1"/>
      <c r="H367" s="1"/>
      <c r="I367" s="1"/>
      <c r="J367" s="1"/>
      <c r="K367" s="1"/>
      <c r="L367" s="1"/>
      <c r="M367" s="1"/>
      <c r="N367" s="1"/>
      <c r="O367" s="1"/>
      <c r="P367" s="1"/>
      <c r="Q367" s="1"/>
      <c r="R367" s="1"/>
      <c r="S367" s="1"/>
      <c r="T367" s="1"/>
      <c r="U367" s="1"/>
    </row>
    <row r="368" spans="1:21" s="3" customFormat="1" ht="15.95" customHeight="1" x14ac:dyDescent="0.25">
      <c r="A368" s="233" t="s">
        <v>607</v>
      </c>
      <c r="B368" s="1"/>
      <c r="C368" s="1"/>
      <c r="D368" s="1"/>
      <c r="E368" s="1"/>
      <c r="F368" s="1"/>
      <c r="G368" s="1"/>
      <c r="H368" s="1"/>
      <c r="I368" s="1"/>
      <c r="J368" s="1"/>
      <c r="K368" s="1"/>
      <c r="L368" s="1"/>
      <c r="M368" s="1"/>
      <c r="N368" s="1"/>
      <c r="O368" s="1"/>
      <c r="P368" s="1"/>
      <c r="Q368" s="1"/>
      <c r="R368" s="1"/>
      <c r="S368" s="1"/>
      <c r="T368" s="1"/>
      <c r="U368" s="1"/>
    </row>
    <row r="369" spans="1:21" s="3" customFormat="1" ht="15.95" customHeight="1" x14ac:dyDescent="0.25">
      <c r="A369" s="233" t="s">
        <v>2056</v>
      </c>
      <c r="B369" s="1"/>
      <c r="C369" s="1"/>
      <c r="D369" s="1"/>
      <c r="E369" s="1"/>
      <c r="F369" s="1"/>
      <c r="G369" s="1"/>
      <c r="H369" s="1"/>
      <c r="I369" s="1"/>
      <c r="J369" s="1"/>
      <c r="K369" s="1"/>
      <c r="L369" s="1"/>
      <c r="M369" s="1"/>
      <c r="N369" s="1"/>
      <c r="O369" s="1"/>
      <c r="P369" s="1"/>
      <c r="Q369" s="1"/>
      <c r="R369" s="1"/>
      <c r="S369" s="1"/>
      <c r="T369" s="1"/>
      <c r="U369" s="1"/>
    </row>
    <row r="370" spans="1:21" s="3" customFormat="1" ht="15.95" customHeight="1" x14ac:dyDescent="0.25">
      <c r="A370" s="233" t="s">
        <v>2057</v>
      </c>
      <c r="B370" s="1"/>
      <c r="C370" s="1"/>
      <c r="D370" s="1"/>
      <c r="E370" s="1"/>
      <c r="F370" s="1"/>
      <c r="G370" s="1"/>
      <c r="H370" s="1"/>
      <c r="I370" s="1"/>
      <c r="J370" s="1"/>
      <c r="K370" s="1"/>
      <c r="L370" s="1"/>
      <c r="M370" s="1"/>
      <c r="N370" s="1"/>
      <c r="O370" s="1"/>
      <c r="P370" s="1"/>
      <c r="Q370" s="1"/>
      <c r="R370" s="1"/>
      <c r="S370" s="1"/>
      <c r="T370" s="1"/>
      <c r="U370" s="1"/>
    </row>
    <row r="371" spans="1:21" s="3" customFormat="1" ht="15.95" customHeight="1" x14ac:dyDescent="0.25">
      <c r="A371" s="233" t="s">
        <v>608</v>
      </c>
      <c r="B371" s="1"/>
      <c r="C371" s="1"/>
      <c r="D371" s="1"/>
      <c r="E371" s="1"/>
      <c r="F371" s="1"/>
      <c r="G371" s="1"/>
      <c r="H371" s="1"/>
      <c r="I371" s="1"/>
      <c r="J371" s="1"/>
      <c r="K371" s="1"/>
      <c r="L371" s="1"/>
      <c r="M371" s="1"/>
      <c r="N371" s="1"/>
      <c r="O371" s="1"/>
      <c r="P371" s="1"/>
      <c r="Q371" s="1"/>
      <c r="R371" s="1"/>
      <c r="S371" s="1"/>
      <c r="T371" s="1"/>
      <c r="U371" s="1"/>
    </row>
    <row r="372" spans="1:21" s="3" customFormat="1" ht="15.95" customHeight="1" x14ac:dyDescent="0.25">
      <c r="A372" s="233" t="s">
        <v>609</v>
      </c>
      <c r="B372" s="1"/>
      <c r="C372" s="1"/>
      <c r="D372" s="1"/>
      <c r="E372" s="1"/>
      <c r="F372" s="1"/>
      <c r="G372" s="1"/>
      <c r="H372" s="1"/>
      <c r="I372" s="1"/>
      <c r="J372" s="1"/>
      <c r="K372" s="1"/>
      <c r="L372" s="1"/>
      <c r="M372" s="1"/>
      <c r="N372" s="1"/>
      <c r="O372" s="1"/>
      <c r="P372" s="1"/>
      <c r="Q372" s="1"/>
      <c r="R372" s="1"/>
      <c r="S372" s="1"/>
      <c r="T372" s="1"/>
      <c r="U372" s="1"/>
    </row>
    <row r="373" spans="1:21" s="3" customFormat="1" ht="15.95" customHeight="1" x14ac:dyDescent="0.25">
      <c r="A373" s="233" t="s">
        <v>2058</v>
      </c>
      <c r="B373" s="1"/>
      <c r="C373" s="1"/>
      <c r="D373" s="1"/>
      <c r="E373" s="1"/>
      <c r="F373" s="1"/>
      <c r="G373" s="1"/>
      <c r="H373" s="1"/>
      <c r="I373" s="1"/>
      <c r="J373" s="1"/>
      <c r="K373" s="1"/>
      <c r="L373" s="1"/>
      <c r="M373" s="1"/>
      <c r="N373" s="1"/>
      <c r="O373" s="1"/>
      <c r="P373" s="1"/>
      <c r="Q373" s="1"/>
      <c r="R373" s="1"/>
      <c r="S373" s="1"/>
      <c r="T373" s="1"/>
      <c r="U373" s="1"/>
    </row>
    <row r="374" spans="1:21" s="3" customFormat="1" ht="15.95" customHeight="1" x14ac:dyDescent="0.25">
      <c r="A374" s="233" t="s">
        <v>2059</v>
      </c>
      <c r="B374" s="1"/>
      <c r="C374" s="1"/>
      <c r="D374" s="1"/>
      <c r="E374" s="1"/>
      <c r="F374" s="1"/>
      <c r="G374" s="1"/>
      <c r="H374" s="1"/>
      <c r="I374" s="1"/>
      <c r="J374" s="1"/>
      <c r="K374" s="1"/>
      <c r="L374" s="1"/>
      <c r="M374" s="1"/>
      <c r="N374" s="1"/>
      <c r="O374" s="1"/>
      <c r="P374" s="1"/>
      <c r="Q374" s="1"/>
      <c r="R374" s="1"/>
      <c r="S374" s="1"/>
      <c r="T374" s="1"/>
      <c r="U374" s="1"/>
    </row>
    <row r="375" spans="1:21" s="3" customFormat="1" ht="15.95" customHeight="1" x14ac:dyDescent="0.25">
      <c r="A375" s="233" t="s">
        <v>2060</v>
      </c>
      <c r="B375" s="1"/>
      <c r="C375" s="1"/>
      <c r="D375" s="1"/>
      <c r="E375" s="1"/>
      <c r="F375" s="1"/>
      <c r="G375" s="1"/>
      <c r="H375" s="1"/>
      <c r="I375" s="1"/>
      <c r="J375" s="1"/>
      <c r="K375" s="1"/>
      <c r="L375" s="1"/>
      <c r="M375" s="1"/>
      <c r="N375" s="1"/>
      <c r="O375" s="1"/>
      <c r="P375" s="1"/>
      <c r="Q375" s="1"/>
      <c r="R375" s="1"/>
      <c r="S375" s="1"/>
      <c r="T375" s="1"/>
      <c r="U375" s="1"/>
    </row>
    <row r="376" spans="1:21" s="3" customFormat="1" ht="15.95" customHeight="1" x14ac:dyDescent="0.25">
      <c r="A376" s="233" t="s">
        <v>162</v>
      </c>
      <c r="B376" s="1"/>
      <c r="C376" s="1"/>
      <c r="D376" s="1"/>
      <c r="E376" s="1"/>
      <c r="F376" s="1"/>
      <c r="G376" s="1"/>
      <c r="H376" s="1"/>
      <c r="I376" s="1"/>
      <c r="J376" s="1"/>
      <c r="K376" s="1"/>
      <c r="L376" s="1"/>
      <c r="M376" s="1"/>
      <c r="N376" s="1"/>
      <c r="O376" s="1"/>
      <c r="P376" s="1"/>
      <c r="Q376" s="1"/>
      <c r="R376" s="1"/>
      <c r="S376" s="1"/>
      <c r="T376" s="1"/>
      <c r="U376" s="1"/>
    </row>
    <row r="377" spans="1:21" s="3" customFormat="1" ht="15.95" customHeight="1" x14ac:dyDescent="0.25">
      <c r="A377" s="233" t="s">
        <v>2061</v>
      </c>
      <c r="B377" s="1"/>
      <c r="C377" s="1"/>
      <c r="D377" s="1"/>
      <c r="E377" s="1"/>
      <c r="F377" s="1"/>
      <c r="G377" s="1"/>
      <c r="H377" s="1"/>
      <c r="I377" s="1"/>
      <c r="J377" s="1"/>
      <c r="K377" s="1"/>
      <c r="L377" s="1"/>
      <c r="M377" s="1"/>
      <c r="N377" s="1"/>
      <c r="O377" s="1"/>
      <c r="P377" s="1"/>
      <c r="Q377" s="1"/>
      <c r="R377" s="1"/>
      <c r="S377" s="1"/>
      <c r="T377" s="1"/>
      <c r="U377" s="1"/>
    </row>
    <row r="378" spans="1:21" s="3" customFormat="1" ht="15.95" customHeight="1" x14ac:dyDescent="0.25">
      <c r="A378" s="233" t="s">
        <v>2062</v>
      </c>
      <c r="B378" s="1"/>
      <c r="C378" s="1"/>
      <c r="D378" s="1"/>
      <c r="E378" s="1"/>
      <c r="F378" s="1"/>
      <c r="G378" s="1"/>
      <c r="H378" s="1"/>
      <c r="I378" s="1"/>
      <c r="J378" s="1"/>
      <c r="K378" s="1"/>
      <c r="L378" s="1"/>
      <c r="M378" s="1"/>
      <c r="N378" s="1"/>
      <c r="O378" s="1"/>
      <c r="P378" s="1"/>
      <c r="Q378" s="1"/>
      <c r="R378" s="1"/>
      <c r="S378" s="1"/>
      <c r="T378" s="1"/>
      <c r="U378" s="1"/>
    </row>
    <row r="379" spans="1:21" s="3" customFormat="1" ht="15.95" customHeight="1" x14ac:dyDescent="0.25">
      <c r="A379" s="233" t="s">
        <v>2063</v>
      </c>
      <c r="B379" s="1"/>
      <c r="C379" s="1"/>
      <c r="D379" s="1"/>
      <c r="E379" s="1"/>
      <c r="F379" s="1"/>
      <c r="G379" s="1"/>
      <c r="H379" s="1"/>
      <c r="I379" s="1"/>
      <c r="J379" s="1"/>
      <c r="K379" s="1"/>
      <c r="L379" s="1"/>
      <c r="M379" s="1"/>
      <c r="N379" s="1"/>
      <c r="O379" s="1"/>
      <c r="P379" s="1"/>
      <c r="Q379" s="1"/>
      <c r="R379" s="1"/>
      <c r="S379" s="1"/>
      <c r="T379" s="1"/>
      <c r="U379" s="1"/>
    </row>
    <row r="380" spans="1:21" s="3" customFormat="1" ht="15.95" customHeight="1" x14ac:dyDescent="0.25">
      <c r="A380" s="233" t="s">
        <v>610</v>
      </c>
      <c r="B380" s="1"/>
      <c r="C380" s="1"/>
      <c r="D380" s="1"/>
      <c r="E380" s="1"/>
      <c r="F380" s="1"/>
      <c r="G380" s="1"/>
      <c r="H380" s="1"/>
      <c r="I380" s="1"/>
      <c r="J380" s="1"/>
      <c r="K380" s="1"/>
      <c r="L380" s="1"/>
      <c r="M380" s="1"/>
      <c r="N380" s="1"/>
      <c r="O380" s="1"/>
      <c r="P380" s="1"/>
      <c r="Q380" s="1"/>
      <c r="R380" s="1"/>
      <c r="S380" s="1"/>
      <c r="T380" s="1"/>
      <c r="U380" s="1"/>
    </row>
    <row r="381" spans="1:21" s="3" customFormat="1" ht="15.95" customHeight="1" x14ac:dyDescent="0.25">
      <c r="A381" s="233" t="s">
        <v>611</v>
      </c>
      <c r="B381" s="1"/>
      <c r="C381" s="1"/>
      <c r="D381" s="1"/>
      <c r="E381" s="1"/>
      <c r="F381" s="1"/>
      <c r="G381" s="1"/>
      <c r="H381" s="1"/>
      <c r="I381" s="1"/>
      <c r="J381" s="1"/>
      <c r="K381" s="1"/>
      <c r="L381" s="1"/>
      <c r="M381" s="1"/>
      <c r="N381" s="1"/>
      <c r="O381" s="1"/>
      <c r="P381" s="1"/>
      <c r="Q381" s="1"/>
      <c r="R381" s="1"/>
      <c r="S381" s="1"/>
      <c r="T381" s="1"/>
      <c r="U381" s="1"/>
    </row>
    <row r="382" spans="1:21" s="3" customFormat="1" ht="15.95" customHeight="1" x14ac:dyDescent="0.25">
      <c r="A382" s="233" t="s">
        <v>2064</v>
      </c>
      <c r="B382" s="1"/>
      <c r="C382" s="1"/>
      <c r="D382" s="1"/>
      <c r="E382" s="1"/>
      <c r="F382" s="1"/>
      <c r="G382" s="1"/>
      <c r="H382" s="1"/>
      <c r="I382" s="1"/>
      <c r="J382" s="1"/>
      <c r="K382" s="1"/>
      <c r="L382" s="1"/>
      <c r="M382" s="1"/>
      <c r="N382" s="1"/>
      <c r="O382" s="1"/>
      <c r="P382" s="1"/>
      <c r="Q382" s="1"/>
      <c r="R382" s="1"/>
      <c r="S382" s="1"/>
      <c r="T382" s="1"/>
      <c r="U382" s="1"/>
    </row>
    <row r="383" spans="1:21" s="3" customFormat="1" ht="15.95" customHeight="1" x14ac:dyDescent="0.25">
      <c r="A383" s="233" t="s">
        <v>612</v>
      </c>
      <c r="B383" s="1"/>
      <c r="C383" s="1"/>
      <c r="D383" s="1"/>
      <c r="E383" s="1"/>
      <c r="F383" s="1"/>
      <c r="G383" s="1"/>
      <c r="H383" s="1"/>
      <c r="I383" s="1"/>
      <c r="J383" s="1"/>
      <c r="K383" s="1"/>
      <c r="L383" s="1"/>
      <c r="M383" s="1"/>
      <c r="N383" s="1"/>
      <c r="O383" s="1"/>
      <c r="P383" s="1"/>
      <c r="Q383" s="1"/>
      <c r="R383" s="1"/>
      <c r="S383" s="1"/>
      <c r="T383" s="1"/>
      <c r="U383" s="1"/>
    </row>
    <row r="384" spans="1:21" s="3" customFormat="1" ht="15.95" customHeight="1" x14ac:dyDescent="0.25">
      <c r="A384" s="233" t="s">
        <v>2065</v>
      </c>
      <c r="B384" s="1"/>
      <c r="C384" s="1"/>
      <c r="D384" s="1"/>
      <c r="E384" s="1"/>
      <c r="F384" s="1"/>
      <c r="G384" s="1"/>
      <c r="H384" s="1"/>
      <c r="I384" s="1"/>
      <c r="J384" s="1"/>
      <c r="K384" s="1"/>
      <c r="L384" s="1"/>
      <c r="M384" s="1"/>
      <c r="N384" s="1"/>
      <c r="O384" s="1"/>
      <c r="P384" s="1"/>
      <c r="Q384" s="1"/>
      <c r="R384" s="1"/>
      <c r="S384" s="1"/>
      <c r="T384" s="1"/>
      <c r="U384" s="1"/>
    </row>
    <row r="385" spans="1:21" s="3" customFormat="1" ht="15.95" customHeight="1" x14ac:dyDescent="0.25">
      <c r="A385" s="233" t="s">
        <v>2066</v>
      </c>
      <c r="B385" s="1"/>
      <c r="C385" s="1"/>
      <c r="D385" s="1"/>
      <c r="E385" s="1"/>
      <c r="F385" s="1"/>
      <c r="G385" s="1"/>
      <c r="H385" s="1"/>
      <c r="I385" s="1"/>
      <c r="J385" s="1"/>
      <c r="K385" s="1"/>
      <c r="L385" s="1"/>
      <c r="M385" s="1"/>
      <c r="N385" s="1"/>
      <c r="O385" s="1"/>
      <c r="P385" s="1"/>
      <c r="Q385" s="1"/>
      <c r="R385" s="1"/>
      <c r="S385" s="1"/>
      <c r="T385" s="1"/>
      <c r="U385" s="1"/>
    </row>
    <row r="386" spans="1:21" s="3" customFormat="1" ht="15.95" customHeight="1" x14ac:dyDescent="0.25">
      <c r="A386" s="233" t="s">
        <v>613</v>
      </c>
      <c r="B386" s="1"/>
      <c r="C386" s="1"/>
      <c r="D386" s="1"/>
      <c r="E386" s="1"/>
      <c r="F386" s="1"/>
      <c r="G386" s="1"/>
      <c r="H386" s="1"/>
      <c r="I386" s="1"/>
      <c r="J386" s="1"/>
      <c r="K386" s="1"/>
      <c r="L386" s="1"/>
      <c r="M386" s="1"/>
      <c r="N386" s="1"/>
      <c r="O386" s="1"/>
      <c r="P386" s="1"/>
      <c r="Q386" s="1"/>
      <c r="R386" s="1"/>
      <c r="S386" s="1"/>
      <c r="T386" s="1"/>
      <c r="U386" s="1"/>
    </row>
    <row r="387" spans="1:21" s="3" customFormat="1" ht="15.95" customHeight="1" x14ac:dyDescent="0.25">
      <c r="A387" s="233" t="s">
        <v>614</v>
      </c>
      <c r="B387" s="1"/>
      <c r="C387" s="1"/>
      <c r="D387" s="1"/>
      <c r="E387" s="1"/>
      <c r="F387" s="1"/>
      <c r="G387" s="1"/>
      <c r="H387" s="1"/>
      <c r="I387" s="1"/>
      <c r="J387" s="1"/>
      <c r="K387" s="1"/>
      <c r="L387" s="1"/>
      <c r="M387" s="1"/>
      <c r="N387" s="1"/>
      <c r="O387" s="1"/>
      <c r="P387" s="1"/>
      <c r="Q387" s="1"/>
      <c r="R387" s="1"/>
      <c r="S387" s="1"/>
      <c r="T387" s="1"/>
      <c r="U387" s="1"/>
    </row>
    <row r="388" spans="1:21" s="3" customFormat="1" ht="15.95" customHeight="1" x14ac:dyDescent="0.25">
      <c r="A388" s="233" t="s">
        <v>2067</v>
      </c>
      <c r="B388" s="1"/>
      <c r="C388" s="1"/>
      <c r="D388" s="1"/>
      <c r="E388" s="1"/>
      <c r="F388" s="1"/>
      <c r="G388" s="1"/>
      <c r="H388" s="1"/>
      <c r="I388" s="1"/>
      <c r="J388" s="1"/>
      <c r="K388" s="1"/>
      <c r="L388" s="1"/>
      <c r="M388" s="1"/>
      <c r="N388" s="1"/>
      <c r="O388" s="1"/>
      <c r="P388" s="1"/>
      <c r="Q388" s="1"/>
      <c r="R388" s="1"/>
      <c r="S388" s="1"/>
      <c r="T388" s="1"/>
      <c r="U388" s="1"/>
    </row>
    <row r="389" spans="1:21" s="3" customFormat="1" ht="15.95" customHeight="1" x14ac:dyDescent="0.25">
      <c r="A389" s="233" t="s">
        <v>615</v>
      </c>
      <c r="B389" s="1"/>
      <c r="C389" s="1"/>
      <c r="D389" s="1"/>
      <c r="E389" s="1"/>
      <c r="F389" s="1"/>
      <c r="G389" s="1"/>
      <c r="H389" s="1"/>
      <c r="I389" s="1"/>
      <c r="J389" s="1"/>
      <c r="K389" s="1"/>
      <c r="L389" s="1"/>
      <c r="M389" s="1"/>
      <c r="N389" s="1"/>
      <c r="O389" s="1"/>
      <c r="P389" s="1"/>
      <c r="Q389" s="1"/>
      <c r="R389" s="1"/>
      <c r="S389" s="1"/>
      <c r="T389" s="1"/>
      <c r="U389" s="1"/>
    </row>
    <row r="390" spans="1:21" s="3" customFormat="1" ht="15.95" customHeight="1" x14ac:dyDescent="0.25">
      <c r="A390" s="233" t="s">
        <v>616</v>
      </c>
      <c r="B390" s="1"/>
      <c r="C390" s="1"/>
      <c r="D390" s="1"/>
      <c r="E390" s="1"/>
      <c r="F390" s="1"/>
      <c r="G390" s="1"/>
      <c r="H390" s="1"/>
      <c r="I390" s="1"/>
      <c r="J390" s="1"/>
      <c r="K390" s="1"/>
      <c r="L390" s="1"/>
      <c r="M390" s="1"/>
      <c r="N390" s="1"/>
      <c r="O390" s="1"/>
      <c r="P390" s="1"/>
      <c r="Q390" s="1"/>
      <c r="R390" s="1"/>
      <c r="S390" s="1"/>
      <c r="T390" s="1"/>
      <c r="U390" s="1"/>
    </row>
    <row r="391" spans="1:21" s="3" customFormat="1" ht="15.95" customHeight="1" x14ac:dyDescent="0.25">
      <c r="A391" s="233" t="s">
        <v>2068</v>
      </c>
      <c r="B391" s="1"/>
      <c r="C391" s="1"/>
      <c r="D391" s="1"/>
      <c r="E391" s="1"/>
      <c r="F391" s="1"/>
      <c r="G391" s="1"/>
      <c r="H391" s="1"/>
      <c r="I391" s="1"/>
      <c r="J391" s="1"/>
      <c r="K391" s="1"/>
      <c r="L391" s="1"/>
      <c r="M391" s="1"/>
      <c r="N391" s="1"/>
      <c r="O391" s="1"/>
      <c r="P391" s="1"/>
      <c r="Q391" s="1"/>
      <c r="R391" s="1"/>
      <c r="S391" s="1"/>
      <c r="T391" s="1"/>
      <c r="U391" s="1"/>
    </row>
    <row r="392" spans="1:21" s="3" customFormat="1" ht="15.95" customHeight="1" x14ac:dyDescent="0.25">
      <c r="A392" s="233" t="s">
        <v>617</v>
      </c>
      <c r="B392" s="1"/>
      <c r="C392" s="1"/>
      <c r="D392" s="1"/>
      <c r="E392" s="1"/>
      <c r="F392" s="1"/>
      <c r="G392" s="1"/>
      <c r="H392" s="1"/>
      <c r="I392" s="1"/>
      <c r="J392" s="1"/>
      <c r="K392" s="1"/>
      <c r="L392" s="1"/>
      <c r="M392" s="1"/>
      <c r="N392" s="1"/>
      <c r="O392" s="1"/>
      <c r="P392" s="1"/>
      <c r="Q392" s="1"/>
      <c r="R392" s="1"/>
      <c r="S392" s="1"/>
      <c r="T392" s="1"/>
      <c r="U392" s="1"/>
    </row>
    <row r="393" spans="1:21" s="3" customFormat="1" ht="15.95" customHeight="1" x14ac:dyDescent="0.25">
      <c r="A393" s="233" t="s">
        <v>2069</v>
      </c>
      <c r="B393" s="1"/>
      <c r="C393" s="1"/>
      <c r="D393" s="1"/>
      <c r="E393" s="1"/>
      <c r="F393" s="1"/>
      <c r="G393" s="1"/>
      <c r="H393" s="1"/>
      <c r="I393" s="1"/>
      <c r="J393" s="1"/>
      <c r="K393" s="1"/>
      <c r="L393" s="1"/>
      <c r="M393" s="1"/>
      <c r="N393" s="1"/>
      <c r="O393" s="1"/>
      <c r="P393" s="1"/>
      <c r="Q393" s="1"/>
      <c r="R393" s="1"/>
      <c r="S393" s="1"/>
      <c r="T393" s="1"/>
      <c r="U393" s="1"/>
    </row>
    <row r="394" spans="1:21" s="3" customFormat="1" ht="15.95" customHeight="1" x14ac:dyDescent="0.25">
      <c r="A394" s="233" t="s">
        <v>2070</v>
      </c>
      <c r="B394" s="1"/>
      <c r="C394" s="1"/>
      <c r="D394" s="1"/>
      <c r="E394" s="1"/>
      <c r="F394" s="1"/>
      <c r="G394" s="1"/>
      <c r="H394" s="1"/>
      <c r="I394" s="1"/>
      <c r="J394" s="1"/>
      <c r="K394" s="1"/>
      <c r="L394" s="1"/>
      <c r="M394" s="1"/>
      <c r="N394" s="1"/>
      <c r="O394" s="1"/>
      <c r="P394" s="1"/>
      <c r="Q394" s="1"/>
      <c r="R394" s="1"/>
      <c r="S394" s="1"/>
      <c r="T394" s="1"/>
      <c r="U394" s="1"/>
    </row>
    <row r="395" spans="1:21" s="3" customFormat="1" ht="15.95" customHeight="1" x14ac:dyDescent="0.25">
      <c r="A395" s="233" t="s">
        <v>618</v>
      </c>
      <c r="B395" s="1"/>
      <c r="C395" s="1"/>
      <c r="D395" s="1"/>
      <c r="E395" s="1"/>
      <c r="F395" s="1"/>
      <c r="G395" s="1"/>
      <c r="H395" s="1"/>
      <c r="I395" s="1"/>
      <c r="J395" s="1"/>
      <c r="K395" s="1"/>
      <c r="L395" s="1"/>
      <c r="M395" s="1"/>
      <c r="N395" s="1"/>
      <c r="O395" s="1"/>
      <c r="P395" s="1"/>
      <c r="Q395" s="1"/>
      <c r="R395" s="1"/>
      <c r="S395" s="1"/>
      <c r="T395" s="1"/>
      <c r="U395" s="1"/>
    </row>
    <row r="396" spans="1:21" ht="15.95" customHeight="1" x14ac:dyDescent="0.25">
      <c r="A396" s="233" t="s">
        <v>619</v>
      </c>
    </row>
    <row r="397" spans="1:21" ht="15.95" customHeight="1" x14ac:dyDescent="0.25">
      <c r="A397" s="233" t="s">
        <v>620</v>
      </c>
    </row>
    <row r="398" spans="1:21" ht="15.95" customHeight="1" x14ac:dyDescent="0.25">
      <c r="A398" s="233" t="s">
        <v>2071</v>
      </c>
    </row>
    <row r="399" spans="1:21" ht="15.95" customHeight="1" x14ac:dyDescent="0.25">
      <c r="A399" s="233" t="s">
        <v>2072</v>
      </c>
    </row>
    <row r="400" spans="1:21" ht="15.95" customHeight="1" x14ac:dyDescent="0.25">
      <c r="A400" s="233" t="s">
        <v>621</v>
      </c>
    </row>
    <row r="401" spans="1:1" ht="15.95" customHeight="1" x14ac:dyDescent="0.25">
      <c r="A401" s="233" t="s">
        <v>622</v>
      </c>
    </row>
    <row r="402" spans="1:1" ht="15.95" customHeight="1" x14ac:dyDescent="0.25">
      <c r="A402" s="233" t="s">
        <v>623</v>
      </c>
    </row>
    <row r="403" spans="1:1" ht="15.95" customHeight="1" x14ac:dyDescent="0.25">
      <c r="A403" s="233" t="s">
        <v>624</v>
      </c>
    </row>
    <row r="404" spans="1:1" ht="15.95" customHeight="1" x14ac:dyDescent="0.25">
      <c r="A404" s="233" t="s">
        <v>2073</v>
      </c>
    </row>
    <row r="405" spans="1:1" ht="15.95" customHeight="1" x14ac:dyDescent="0.25">
      <c r="A405" s="233" t="s">
        <v>625</v>
      </c>
    </row>
    <row r="406" spans="1:1" ht="15.95" customHeight="1" x14ac:dyDescent="0.25">
      <c r="A406" s="233" t="s">
        <v>626</v>
      </c>
    </row>
    <row r="407" spans="1:1" ht="15.95" customHeight="1" x14ac:dyDescent="0.25">
      <c r="A407" s="233" t="s">
        <v>2074</v>
      </c>
    </row>
    <row r="408" spans="1:1" ht="15.95" customHeight="1" x14ac:dyDescent="0.25">
      <c r="A408" s="233" t="s">
        <v>627</v>
      </c>
    </row>
    <row r="409" spans="1:1" ht="15.95" customHeight="1" x14ac:dyDescent="0.25">
      <c r="A409" s="233" t="s">
        <v>2075</v>
      </c>
    </row>
    <row r="410" spans="1:1" ht="15.95" customHeight="1" x14ac:dyDescent="0.25">
      <c r="A410" s="233" t="s">
        <v>628</v>
      </c>
    </row>
    <row r="411" spans="1:1" ht="15.95" customHeight="1" x14ac:dyDescent="0.25">
      <c r="A411" s="233" t="s">
        <v>629</v>
      </c>
    </row>
    <row r="412" spans="1:1" ht="15.95" customHeight="1" x14ac:dyDescent="0.25">
      <c r="A412" s="233" t="s">
        <v>630</v>
      </c>
    </row>
    <row r="413" spans="1:1" ht="15.95" customHeight="1" x14ac:dyDescent="0.25">
      <c r="A413" s="233" t="s">
        <v>2076</v>
      </c>
    </row>
    <row r="414" spans="1:1" ht="15.95" customHeight="1" x14ac:dyDescent="0.25">
      <c r="A414" s="233" t="s">
        <v>2077</v>
      </c>
    </row>
    <row r="415" spans="1:1" ht="15.95" customHeight="1" x14ac:dyDescent="0.25">
      <c r="A415" s="233" t="s">
        <v>2078</v>
      </c>
    </row>
    <row r="416" spans="1:1" ht="15.95" customHeight="1" x14ac:dyDescent="0.25">
      <c r="A416" s="233" t="s">
        <v>2079</v>
      </c>
    </row>
    <row r="417" spans="1:1" ht="15.95" customHeight="1" x14ac:dyDescent="0.25">
      <c r="A417" s="233" t="s">
        <v>631</v>
      </c>
    </row>
    <row r="418" spans="1:1" ht="15.95" customHeight="1" x14ac:dyDescent="0.25">
      <c r="A418" s="233" t="s">
        <v>632</v>
      </c>
    </row>
    <row r="419" spans="1:1" ht="15.95" customHeight="1" x14ac:dyDescent="0.25">
      <c r="A419" s="233" t="s">
        <v>2080</v>
      </c>
    </row>
    <row r="420" spans="1:1" ht="15.95" customHeight="1" x14ac:dyDescent="0.25">
      <c r="A420" s="233" t="s">
        <v>2081</v>
      </c>
    </row>
    <row r="421" spans="1:1" ht="15.95" customHeight="1" x14ac:dyDescent="0.25">
      <c r="A421" s="233" t="s">
        <v>2082</v>
      </c>
    </row>
    <row r="422" spans="1:1" ht="15.95" customHeight="1" x14ac:dyDescent="0.25">
      <c r="A422" s="233" t="s">
        <v>2083</v>
      </c>
    </row>
    <row r="423" spans="1:1" ht="15.95" customHeight="1" x14ac:dyDescent="0.25">
      <c r="A423" s="233" t="s">
        <v>2084</v>
      </c>
    </row>
    <row r="424" spans="1:1" ht="15.95" customHeight="1" x14ac:dyDescent="0.25">
      <c r="A424" s="233" t="s">
        <v>2085</v>
      </c>
    </row>
    <row r="425" spans="1:1" ht="15.95" customHeight="1" x14ac:dyDescent="0.25">
      <c r="A425" s="233" t="s">
        <v>2086</v>
      </c>
    </row>
    <row r="426" spans="1:1" ht="15.95" customHeight="1" x14ac:dyDescent="0.25">
      <c r="A426" s="233" t="s">
        <v>2087</v>
      </c>
    </row>
    <row r="427" spans="1:1" ht="15.95" customHeight="1" x14ac:dyDescent="0.25">
      <c r="A427" s="233" t="s">
        <v>2088</v>
      </c>
    </row>
    <row r="428" spans="1:1" ht="15.95" customHeight="1" x14ac:dyDescent="0.25">
      <c r="A428" s="233" t="s">
        <v>2089</v>
      </c>
    </row>
    <row r="429" spans="1:1" ht="15.95" customHeight="1" x14ac:dyDescent="0.25">
      <c r="A429" s="233" t="s">
        <v>2090</v>
      </c>
    </row>
    <row r="430" spans="1:1" ht="15.95" customHeight="1" x14ac:dyDescent="0.25">
      <c r="A430" s="233" t="s">
        <v>633</v>
      </c>
    </row>
    <row r="431" spans="1:1" ht="15.95" customHeight="1" x14ac:dyDescent="0.25">
      <c r="A431" s="233" t="s">
        <v>634</v>
      </c>
    </row>
    <row r="432" spans="1:1" ht="15.95" customHeight="1" x14ac:dyDescent="0.25">
      <c r="A432" s="233" t="s">
        <v>635</v>
      </c>
    </row>
    <row r="433" spans="1:1" ht="15.95" customHeight="1" x14ac:dyDescent="0.25">
      <c r="A433" s="233" t="s">
        <v>2091</v>
      </c>
    </row>
    <row r="434" spans="1:1" ht="15.95" customHeight="1" x14ac:dyDescent="0.25">
      <c r="A434" s="233" t="s">
        <v>636</v>
      </c>
    </row>
    <row r="435" spans="1:1" ht="15.95" customHeight="1" x14ac:dyDescent="0.25">
      <c r="A435" s="233" t="s">
        <v>637</v>
      </c>
    </row>
    <row r="436" spans="1:1" ht="15.95" customHeight="1" x14ac:dyDescent="0.25">
      <c r="A436" s="233" t="s">
        <v>2092</v>
      </c>
    </row>
    <row r="437" spans="1:1" ht="15.95" customHeight="1" x14ac:dyDescent="0.25">
      <c r="A437" s="233" t="s">
        <v>2093</v>
      </c>
    </row>
    <row r="438" spans="1:1" ht="15.95" customHeight="1" x14ac:dyDescent="0.25">
      <c r="A438" s="233" t="s">
        <v>638</v>
      </c>
    </row>
    <row r="439" spans="1:1" ht="15.95" customHeight="1" x14ac:dyDescent="0.25">
      <c r="A439" s="233" t="s">
        <v>639</v>
      </c>
    </row>
    <row r="440" spans="1:1" ht="15.95" customHeight="1" x14ac:dyDescent="0.25">
      <c r="A440" s="233" t="s">
        <v>640</v>
      </c>
    </row>
    <row r="441" spans="1:1" ht="15.95" customHeight="1" x14ac:dyDescent="0.25">
      <c r="A441" s="233" t="s">
        <v>641</v>
      </c>
    </row>
    <row r="442" spans="1:1" ht="15.95" customHeight="1" x14ac:dyDescent="0.25">
      <c r="A442" s="233" t="s">
        <v>2094</v>
      </c>
    </row>
    <row r="443" spans="1:1" ht="15.95" customHeight="1" x14ac:dyDescent="0.25">
      <c r="A443" s="233" t="s">
        <v>642</v>
      </c>
    </row>
    <row r="444" spans="1:1" ht="15.95" customHeight="1" x14ac:dyDescent="0.25">
      <c r="A444" s="233" t="s">
        <v>2095</v>
      </c>
    </row>
    <row r="445" spans="1:1" ht="15.95" customHeight="1" x14ac:dyDescent="0.25">
      <c r="A445" s="233" t="s">
        <v>643</v>
      </c>
    </row>
    <row r="446" spans="1:1" ht="15.95" customHeight="1" x14ac:dyDescent="0.25">
      <c r="A446" s="233" t="s">
        <v>644</v>
      </c>
    </row>
    <row r="447" spans="1:1" ht="15.95" customHeight="1" x14ac:dyDescent="0.25">
      <c r="A447" s="233" t="s">
        <v>645</v>
      </c>
    </row>
    <row r="448" spans="1:1" ht="15.95" customHeight="1" x14ac:dyDescent="0.25">
      <c r="A448" s="233" t="s">
        <v>646</v>
      </c>
    </row>
    <row r="449" spans="1:1" ht="15.95" customHeight="1" x14ac:dyDescent="0.25">
      <c r="A449" s="233" t="s">
        <v>1759</v>
      </c>
    </row>
    <row r="450" spans="1:1" ht="15.95" customHeight="1" x14ac:dyDescent="0.25">
      <c r="A450" s="233" t="s">
        <v>1760</v>
      </c>
    </row>
    <row r="451" spans="1:1" ht="15.95" customHeight="1" x14ac:dyDescent="0.25">
      <c r="A451" s="233" t="s">
        <v>647</v>
      </c>
    </row>
    <row r="452" spans="1:1" ht="15.95" customHeight="1" x14ac:dyDescent="0.25">
      <c r="A452" s="233" t="s">
        <v>648</v>
      </c>
    </row>
    <row r="453" spans="1:1" ht="15.95" customHeight="1" x14ac:dyDescent="0.25">
      <c r="A453" s="233" t="s">
        <v>649</v>
      </c>
    </row>
    <row r="454" spans="1:1" ht="15.95" customHeight="1" x14ac:dyDescent="0.25">
      <c r="A454" s="233" t="s">
        <v>650</v>
      </c>
    </row>
    <row r="455" spans="1:1" ht="15.95" customHeight="1" x14ac:dyDescent="0.25">
      <c r="A455" s="233" t="s">
        <v>2096</v>
      </c>
    </row>
    <row r="456" spans="1:1" ht="15.95" customHeight="1" x14ac:dyDescent="0.25">
      <c r="A456" s="233" t="s">
        <v>651</v>
      </c>
    </row>
    <row r="457" spans="1:1" ht="15.95" customHeight="1" x14ac:dyDescent="0.25">
      <c r="A457" s="233" t="s">
        <v>2097</v>
      </c>
    </row>
    <row r="458" spans="1:1" ht="15.95" customHeight="1" x14ac:dyDescent="0.25">
      <c r="A458" s="233" t="s">
        <v>652</v>
      </c>
    </row>
    <row r="459" spans="1:1" ht="15.95" customHeight="1" x14ac:dyDescent="0.25">
      <c r="A459" s="233" t="s">
        <v>653</v>
      </c>
    </row>
    <row r="460" spans="1:1" ht="15.95" customHeight="1" x14ac:dyDescent="0.25">
      <c r="A460" s="233" t="s">
        <v>654</v>
      </c>
    </row>
    <row r="461" spans="1:1" ht="15.95" customHeight="1" x14ac:dyDescent="0.25">
      <c r="A461" s="233" t="s">
        <v>655</v>
      </c>
    </row>
    <row r="462" spans="1:1" ht="15.95" customHeight="1" x14ac:dyDescent="0.25">
      <c r="A462" s="233" t="s">
        <v>2098</v>
      </c>
    </row>
    <row r="463" spans="1:1" ht="15.95" customHeight="1" x14ac:dyDescent="0.25">
      <c r="A463" s="233" t="s">
        <v>656</v>
      </c>
    </row>
    <row r="464" spans="1:1" ht="15.95" customHeight="1" x14ac:dyDescent="0.25">
      <c r="A464" s="233" t="s">
        <v>2099</v>
      </c>
    </row>
    <row r="465" spans="1:1" ht="15.95" customHeight="1" x14ac:dyDescent="0.25">
      <c r="A465" s="233" t="s">
        <v>657</v>
      </c>
    </row>
    <row r="466" spans="1:1" ht="15.95" customHeight="1" x14ac:dyDescent="0.25">
      <c r="A466" s="233" t="s">
        <v>2100</v>
      </c>
    </row>
    <row r="467" spans="1:1" ht="15.95" customHeight="1" x14ac:dyDescent="0.25">
      <c r="A467" s="233" t="s">
        <v>2101</v>
      </c>
    </row>
    <row r="468" spans="1:1" ht="15.95" customHeight="1" x14ac:dyDescent="0.25">
      <c r="A468" s="233" t="s">
        <v>658</v>
      </c>
    </row>
    <row r="469" spans="1:1" ht="15.95" customHeight="1" x14ac:dyDescent="0.25">
      <c r="A469" s="233" t="s">
        <v>2102</v>
      </c>
    </row>
    <row r="470" spans="1:1" ht="15.95" customHeight="1" x14ac:dyDescent="0.25">
      <c r="A470" s="233" t="s">
        <v>659</v>
      </c>
    </row>
    <row r="471" spans="1:1" ht="15.95" customHeight="1" x14ac:dyDescent="0.25">
      <c r="A471" s="233" t="s">
        <v>2103</v>
      </c>
    </row>
    <row r="472" spans="1:1" ht="15.95" customHeight="1" x14ac:dyDescent="0.25">
      <c r="A472" s="233" t="s">
        <v>660</v>
      </c>
    </row>
    <row r="473" spans="1:1" ht="15.95" customHeight="1" x14ac:dyDescent="0.25">
      <c r="A473" s="233" t="s">
        <v>661</v>
      </c>
    </row>
    <row r="474" spans="1:1" ht="15.95" customHeight="1" x14ac:dyDescent="0.25">
      <c r="A474" s="233" t="s">
        <v>2104</v>
      </c>
    </row>
    <row r="475" spans="1:1" ht="15.95" customHeight="1" x14ac:dyDescent="0.25">
      <c r="A475" s="233" t="s">
        <v>662</v>
      </c>
    </row>
    <row r="476" spans="1:1" ht="15.95" customHeight="1" x14ac:dyDescent="0.25">
      <c r="A476" s="233" t="s">
        <v>663</v>
      </c>
    </row>
    <row r="477" spans="1:1" ht="15.95" customHeight="1" x14ac:dyDescent="0.25">
      <c r="A477" s="233" t="s">
        <v>664</v>
      </c>
    </row>
    <row r="478" spans="1:1" ht="15.95" customHeight="1" x14ac:dyDescent="0.25">
      <c r="A478" s="233" t="s">
        <v>665</v>
      </c>
    </row>
    <row r="479" spans="1:1" ht="15.95" customHeight="1" x14ac:dyDescent="0.25">
      <c r="A479" s="233" t="s">
        <v>666</v>
      </c>
    </row>
    <row r="480" spans="1:1" ht="15.95" customHeight="1" x14ac:dyDescent="0.25">
      <c r="A480" s="233" t="s">
        <v>2105</v>
      </c>
    </row>
    <row r="481" spans="1:1" ht="15.95" customHeight="1" x14ac:dyDescent="0.25">
      <c r="A481" s="233" t="s">
        <v>667</v>
      </c>
    </row>
    <row r="482" spans="1:1" ht="15.95" customHeight="1" x14ac:dyDescent="0.25">
      <c r="A482" s="233" t="s">
        <v>2106</v>
      </c>
    </row>
    <row r="483" spans="1:1" ht="15.95" customHeight="1" x14ac:dyDescent="0.25">
      <c r="A483" s="233" t="s">
        <v>2107</v>
      </c>
    </row>
    <row r="484" spans="1:1" ht="15.95" customHeight="1" x14ac:dyDescent="0.25">
      <c r="A484" s="233" t="s">
        <v>2108</v>
      </c>
    </row>
    <row r="485" spans="1:1" ht="15.95" customHeight="1" x14ac:dyDescent="0.25">
      <c r="A485" s="233" t="s">
        <v>668</v>
      </c>
    </row>
    <row r="486" spans="1:1" ht="15.95" customHeight="1" x14ac:dyDescent="0.25">
      <c r="A486" s="233" t="s">
        <v>669</v>
      </c>
    </row>
    <row r="487" spans="1:1" ht="15.95" customHeight="1" x14ac:dyDescent="0.25">
      <c r="A487" s="233" t="s">
        <v>2109</v>
      </c>
    </row>
    <row r="488" spans="1:1" ht="15.95" customHeight="1" x14ac:dyDescent="0.25">
      <c r="A488" s="233" t="s">
        <v>670</v>
      </c>
    </row>
    <row r="489" spans="1:1" ht="15.95" customHeight="1" x14ac:dyDescent="0.25">
      <c r="A489" s="233" t="s">
        <v>671</v>
      </c>
    </row>
    <row r="490" spans="1:1" ht="15.95" customHeight="1" x14ac:dyDescent="0.25">
      <c r="A490" s="233" t="s">
        <v>2110</v>
      </c>
    </row>
    <row r="491" spans="1:1" ht="15.95" customHeight="1" x14ac:dyDescent="0.25">
      <c r="A491" s="233" t="s">
        <v>2111</v>
      </c>
    </row>
    <row r="492" spans="1:1" ht="15.95" customHeight="1" x14ac:dyDescent="0.25">
      <c r="A492" s="233" t="s">
        <v>2112</v>
      </c>
    </row>
    <row r="493" spans="1:1" ht="15.95" customHeight="1" x14ac:dyDescent="0.25">
      <c r="A493" s="233" t="s">
        <v>2113</v>
      </c>
    </row>
    <row r="494" spans="1:1" ht="15.95" customHeight="1" x14ac:dyDescent="0.25">
      <c r="A494" s="233" t="s">
        <v>2114</v>
      </c>
    </row>
    <row r="495" spans="1:1" ht="15.95" customHeight="1" x14ac:dyDescent="0.25">
      <c r="A495" s="233" t="s">
        <v>672</v>
      </c>
    </row>
    <row r="496" spans="1:1" ht="15.95" customHeight="1" x14ac:dyDescent="0.25">
      <c r="A496" s="233" t="s">
        <v>2115</v>
      </c>
    </row>
    <row r="497" spans="1:1" ht="15.95" customHeight="1" x14ac:dyDescent="0.25">
      <c r="A497" s="233" t="s">
        <v>673</v>
      </c>
    </row>
    <row r="498" spans="1:1" ht="15.95" customHeight="1" x14ac:dyDescent="0.25">
      <c r="A498" s="233" t="s">
        <v>674</v>
      </c>
    </row>
    <row r="499" spans="1:1" ht="15.95" customHeight="1" x14ac:dyDescent="0.25">
      <c r="A499" s="233" t="s">
        <v>675</v>
      </c>
    </row>
    <row r="500" spans="1:1" ht="15.95" customHeight="1" x14ac:dyDescent="0.25">
      <c r="A500" s="233" t="s">
        <v>676</v>
      </c>
    </row>
    <row r="501" spans="1:1" ht="15.95" customHeight="1" x14ac:dyDescent="0.25">
      <c r="A501" s="233" t="s">
        <v>677</v>
      </c>
    </row>
    <row r="502" spans="1:1" ht="15.95" customHeight="1" x14ac:dyDescent="0.25">
      <c r="A502" s="233" t="s">
        <v>2116</v>
      </c>
    </row>
    <row r="503" spans="1:1" ht="15.95" customHeight="1" x14ac:dyDescent="0.25">
      <c r="A503" s="233" t="s">
        <v>2117</v>
      </c>
    </row>
    <row r="504" spans="1:1" ht="15.95" customHeight="1" x14ac:dyDescent="0.25">
      <c r="A504" s="233" t="s">
        <v>678</v>
      </c>
    </row>
    <row r="505" spans="1:1" ht="15.95" customHeight="1" x14ac:dyDescent="0.25">
      <c r="A505" s="233" t="s">
        <v>679</v>
      </c>
    </row>
    <row r="506" spans="1:1" ht="15.95" customHeight="1" x14ac:dyDescent="0.25">
      <c r="A506" s="233" t="s">
        <v>680</v>
      </c>
    </row>
    <row r="507" spans="1:1" ht="15.95" customHeight="1" x14ac:dyDescent="0.25">
      <c r="A507" s="233" t="s">
        <v>681</v>
      </c>
    </row>
    <row r="508" spans="1:1" ht="15.95" customHeight="1" x14ac:dyDescent="0.25">
      <c r="A508" s="233" t="s">
        <v>682</v>
      </c>
    </row>
    <row r="509" spans="1:1" ht="15.95" customHeight="1" x14ac:dyDescent="0.25">
      <c r="A509" s="233" t="s">
        <v>2118</v>
      </c>
    </row>
    <row r="510" spans="1:1" ht="15.95" customHeight="1" x14ac:dyDescent="0.25">
      <c r="A510" s="233" t="s">
        <v>683</v>
      </c>
    </row>
    <row r="511" spans="1:1" ht="15.95" customHeight="1" x14ac:dyDescent="0.25">
      <c r="A511" s="233" t="s">
        <v>684</v>
      </c>
    </row>
    <row r="512" spans="1:1" ht="15.95" customHeight="1" x14ac:dyDescent="0.25">
      <c r="A512" s="233" t="s">
        <v>685</v>
      </c>
    </row>
    <row r="513" spans="1:1" ht="15.95" customHeight="1" x14ac:dyDescent="0.25">
      <c r="A513" s="233" t="s">
        <v>686</v>
      </c>
    </row>
    <row r="514" spans="1:1" ht="15.95" customHeight="1" x14ac:dyDescent="0.25">
      <c r="A514" s="233" t="s">
        <v>2119</v>
      </c>
    </row>
    <row r="515" spans="1:1" ht="15.95" customHeight="1" x14ac:dyDescent="0.25">
      <c r="A515" s="233" t="s">
        <v>687</v>
      </c>
    </row>
    <row r="516" spans="1:1" ht="15.95" customHeight="1" x14ac:dyDescent="0.25">
      <c r="A516" s="233" t="s">
        <v>688</v>
      </c>
    </row>
    <row r="517" spans="1:1" ht="15.95" customHeight="1" x14ac:dyDescent="0.25">
      <c r="A517" s="233" t="s">
        <v>2120</v>
      </c>
    </row>
    <row r="518" spans="1:1" ht="15.95" customHeight="1" x14ac:dyDescent="0.25">
      <c r="A518" s="233" t="s">
        <v>689</v>
      </c>
    </row>
    <row r="519" spans="1:1" ht="15.95" customHeight="1" x14ac:dyDescent="0.25">
      <c r="A519" s="233" t="s">
        <v>690</v>
      </c>
    </row>
    <row r="520" spans="1:1" ht="15.95" customHeight="1" x14ac:dyDescent="0.25">
      <c r="A520" s="233" t="s">
        <v>691</v>
      </c>
    </row>
    <row r="521" spans="1:1" ht="15.95" customHeight="1" x14ac:dyDescent="0.25">
      <c r="A521" s="233" t="s">
        <v>2121</v>
      </c>
    </row>
    <row r="522" spans="1:1" ht="15.95" customHeight="1" x14ac:dyDescent="0.25">
      <c r="A522" s="233" t="s">
        <v>692</v>
      </c>
    </row>
    <row r="523" spans="1:1" ht="15.95" customHeight="1" x14ac:dyDescent="0.25">
      <c r="A523" s="233" t="s">
        <v>2122</v>
      </c>
    </row>
    <row r="524" spans="1:1" ht="15.95" customHeight="1" x14ac:dyDescent="0.25">
      <c r="A524" s="233" t="s">
        <v>693</v>
      </c>
    </row>
    <row r="525" spans="1:1" ht="15.95" customHeight="1" x14ac:dyDescent="0.25">
      <c r="A525" s="233" t="s">
        <v>1761</v>
      </c>
    </row>
    <row r="526" spans="1:1" ht="15.95" customHeight="1" x14ac:dyDescent="0.25">
      <c r="A526" s="233" t="s">
        <v>1762</v>
      </c>
    </row>
    <row r="527" spans="1:1" ht="15.95" customHeight="1" x14ac:dyDescent="0.25">
      <c r="A527" s="233" t="s">
        <v>2123</v>
      </c>
    </row>
    <row r="528" spans="1:1" ht="15.95" customHeight="1" x14ac:dyDescent="0.25">
      <c r="A528" s="233" t="s">
        <v>694</v>
      </c>
    </row>
    <row r="529" spans="1:1" ht="15.95" customHeight="1" x14ac:dyDescent="0.25">
      <c r="A529" s="233" t="s">
        <v>695</v>
      </c>
    </row>
    <row r="530" spans="1:1" ht="15.95" customHeight="1" x14ac:dyDescent="0.25">
      <c r="A530" s="233" t="s">
        <v>2124</v>
      </c>
    </row>
    <row r="531" spans="1:1" ht="15.95" customHeight="1" x14ac:dyDescent="0.25">
      <c r="A531" s="233" t="s">
        <v>696</v>
      </c>
    </row>
    <row r="532" spans="1:1" ht="15.95" customHeight="1" x14ac:dyDescent="0.25">
      <c r="A532" s="233" t="s">
        <v>697</v>
      </c>
    </row>
    <row r="533" spans="1:1" ht="15.95" customHeight="1" x14ac:dyDescent="0.25">
      <c r="A533" s="233" t="s">
        <v>2125</v>
      </c>
    </row>
    <row r="534" spans="1:1" ht="15.95" customHeight="1" x14ac:dyDescent="0.25">
      <c r="A534" s="233" t="s">
        <v>2126</v>
      </c>
    </row>
    <row r="535" spans="1:1" ht="15.95" customHeight="1" x14ac:dyDescent="0.25">
      <c r="A535" s="233" t="s">
        <v>2127</v>
      </c>
    </row>
    <row r="536" spans="1:1" ht="15.95" customHeight="1" x14ac:dyDescent="0.25">
      <c r="A536" s="233" t="s">
        <v>3061</v>
      </c>
    </row>
    <row r="537" spans="1:1" ht="15.95" customHeight="1" x14ac:dyDescent="0.25">
      <c r="A537" s="233" t="s">
        <v>698</v>
      </c>
    </row>
    <row r="538" spans="1:1" ht="15.95" customHeight="1" x14ac:dyDescent="0.25">
      <c r="A538" s="233" t="s">
        <v>699</v>
      </c>
    </row>
    <row r="539" spans="1:1" ht="15.95" customHeight="1" x14ac:dyDescent="0.25">
      <c r="A539" s="233" t="s">
        <v>700</v>
      </c>
    </row>
    <row r="540" spans="1:1" ht="15.95" customHeight="1" x14ac:dyDescent="0.25">
      <c r="A540" s="233" t="s">
        <v>2128</v>
      </c>
    </row>
    <row r="541" spans="1:1" ht="15.95" customHeight="1" x14ac:dyDescent="0.25">
      <c r="A541" s="233" t="s">
        <v>701</v>
      </c>
    </row>
    <row r="542" spans="1:1" ht="15.95" customHeight="1" x14ac:dyDescent="0.25">
      <c r="A542" s="233" t="s">
        <v>702</v>
      </c>
    </row>
    <row r="543" spans="1:1" ht="15.95" customHeight="1" x14ac:dyDescent="0.25">
      <c r="A543" s="233" t="s">
        <v>703</v>
      </c>
    </row>
    <row r="544" spans="1:1" ht="15.95" customHeight="1" x14ac:dyDescent="0.25">
      <c r="A544" s="233" t="s">
        <v>704</v>
      </c>
    </row>
    <row r="545" spans="1:1" ht="15.95" customHeight="1" x14ac:dyDescent="0.25">
      <c r="A545" s="233" t="s">
        <v>2129</v>
      </c>
    </row>
    <row r="546" spans="1:1" ht="15.95" customHeight="1" x14ac:dyDescent="0.25">
      <c r="A546" s="233" t="s">
        <v>705</v>
      </c>
    </row>
    <row r="547" spans="1:1" ht="15.95" customHeight="1" x14ac:dyDescent="0.25">
      <c r="A547" s="233" t="s">
        <v>2130</v>
      </c>
    </row>
    <row r="548" spans="1:1" ht="15.95" customHeight="1" x14ac:dyDescent="0.25">
      <c r="A548" s="233" t="s">
        <v>3193</v>
      </c>
    </row>
    <row r="549" spans="1:1" ht="15.95" customHeight="1" x14ac:dyDescent="0.25">
      <c r="A549" s="233" t="s">
        <v>2131</v>
      </c>
    </row>
    <row r="550" spans="1:1" ht="15.95" customHeight="1" x14ac:dyDescent="0.25">
      <c r="A550" s="233" t="s">
        <v>706</v>
      </c>
    </row>
    <row r="551" spans="1:1" ht="15.95" customHeight="1" x14ac:dyDescent="0.25">
      <c r="A551" s="233" t="s">
        <v>2132</v>
      </c>
    </row>
    <row r="552" spans="1:1" ht="15.95" customHeight="1" x14ac:dyDescent="0.25">
      <c r="A552" s="233" t="s">
        <v>2133</v>
      </c>
    </row>
    <row r="553" spans="1:1" ht="15.95" customHeight="1" x14ac:dyDescent="0.25">
      <c r="A553" s="233" t="s">
        <v>707</v>
      </c>
    </row>
    <row r="554" spans="1:1" ht="15.95" customHeight="1" x14ac:dyDescent="0.25">
      <c r="A554" s="233" t="s">
        <v>2134</v>
      </c>
    </row>
    <row r="555" spans="1:1" ht="15.95" customHeight="1" x14ac:dyDescent="0.25">
      <c r="A555" s="233" t="s">
        <v>708</v>
      </c>
    </row>
    <row r="556" spans="1:1" ht="15.95" customHeight="1" x14ac:dyDescent="0.25">
      <c r="A556" s="233" t="s">
        <v>709</v>
      </c>
    </row>
    <row r="557" spans="1:1" ht="15.95" customHeight="1" x14ac:dyDescent="0.25">
      <c r="A557" s="233" t="s">
        <v>2135</v>
      </c>
    </row>
    <row r="558" spans="1:1" ht="15.95" customHeight="1" x14ac:dyDescent="0.25">
      <c r="A558" s="233" t="s">
        <v>2136</v>
      </c>
    </row>
    <row r="559" spans="1:1" ht="15.95" customHeight="1" x14ac:dyDescent="0.25">
      <c r="A559" s="233" t="s">
        <v>2137</v>
      </c>
    </row>
    <row r="560" spans="1:1" ht="15.95" customHeight="1" x14ac:dyDescent="0.25">
      <c r="A560" s="233" t="s">
        <v>2138</v>
      </c>
    </row>
    <row r="561" spans="1:1" ht="15.95" customHeight="1" x14ac:dyDescent="0.25">
      <c r="A561" s="233" t="s">
        <v>710</v>
      </c>
    </row>
    <row r="562" spans="1:1" ht="15.95" customHeight="1" x14ac:dyDescent="0.25">
      <c r="A562" s="233" t="s">
        <v>2139</v>
      </c>
    </row>
    <row r="563" spans="1:1" ht="15.95" customHeight="1" x14ac:dyDescent="0.25">
      <c r="A563" s="233" t="s">
        <v>711</v>
      </c>
    </row>
    <row r="564" spans="1:1" ht="15.95" customHeight="1" x14ac:dyDescent="0.25">
      <c r="A564" s="233" t="s">
        <v>712</v>
      </c>
    </row>
    <row r="565" spans="1:1" ht="15.95" customHeight="1" x14ac:dyDescent="0.25">
      <c r="A565" s="233" t="s">
        <v>713</v>
      </c>
    </row>
    <row r="566" spans="1:1" ht="15.95" customHeight="1" x14ac:dyDescent="0.25">
      <c r="A566" s="233" t="s">
        <v>714</v>
      </c>
    </row>
    <row r="567" spans="1:1" ht="15.95" customHeight="1" x14ac:dyDescent="0.25">
      <c r="A567" s="233" t="s">
        <v>715</v>
      </c>
    </row>
    <row r="568" spans="1:1" ht="15.95" customHeight="1" x14ac:dyDescent="0.25">
      <c r="A568" s="233" t="s">
        <v>716</v>
      </c>
    </row>
    <row r="569" spans="1:1" ht="15.95" customHeight="1" x14ac:dyDescent="0.25">
      <c r="A569" s="233" t="s">
        <v>717</v>
      </c>
    </row>
    <row r="570" spans="1:1" ht="15.95" customHeight="1" x14ac:dyDescent="0.25">
      <c r="A570" s="233" t="s">
        <v>718</v>
      </c>
    </row>
    <row r="571" spans="1:1" ht="15.95" customHeight="1" x14ac:dyDescent="0.25">
      <c r="A571" s="233" t="s">
        <v>719</v>
      </c>
    </row>
    <row r="572" spans="1:1" ht="15.95" customHeight="1" x14ac:dyDescent="0.25">
      <c r="A572" s="233" t="s">
        <v>720</v>
      </c>
    </row>
    <row r="573" spans="1:1" ht="15.95" customHeight="1" x14ac:dyDescent="0.25">
      <c r="A573" s="233" t="s">
        <v>721</v>
      </c>
    </row>
    <row r="574" spans="1:1" ht="15.95" customHeight="1" x14ac:dyDescent="0.25">
      <c r="A574" s="233" t="s">
        <v>722</v>
      </c>
    </row>
    <row r="575" spans="1:1" ht="15.95" customHeight="1" x14ac:dyDescent="0.25">
      <c r="A575" s="233" t="s">
        <v>723</v>
      </c>
    </row>
    <row r="576" spans="1:1" ht="15.95" customHeight="1" x14ac:dyDescent="0.25">
      <c r="A576" s="233" t="s">
        <v>2140</v>
      </c>
    </row>
    <row r="577" spans="1:1" ht="15.95" customHeight="1" x14ac:dyDescent="0.25">
      <c r="A577" s="233" t="s">
        <v>724</v>
      </c>
    </row>
    <row r="578" spans="1:1" ht="15.95" customHeight="1" x14ac:dyDescent="0.25">
      <c r="A578" s="233" t="s">
        <v>2141</v>
      </c>
    </row>
    <row r="579" spans="1:1" ht="15.95" customHeight="1" x14ac:dyDescent="0.25">
      <c r="A579" s="233" t="s">
        <v>725</v>
      </c>
    </row>
    <row r="580" spans="1:1" ht="15.95" customHeight="1" x14ac:dyDescent="0.25">
      <c r="A580" s="233" t="s">
        <v>726</v>
      </c>
    </row>
    <row r="581" spans="1:1" ht="15.95" customHeight="1" x14ac:dyDescent="0.25">
      <c r="A581" s="233" t="s">
        <v>2142</v>
      </c>
    </row>
    <row r="582" spans="1:1" ht="15.95" customHeight="1" x14ac:dyDescent="0.25">
      <c r="A582" s="233" t="s">
        <v>727</v>
      </c>
    </row>
    <row r="583" spans="1:1" ht="15.95" customHeight="1" x14ac:dyDescent="0.25">
      <c r="A583" s="233" t="s">
        <v>3194</v>
      </c>
    </row>
    <row r="584" spans="1:1" ht="15.95" customHeight="1" x14ac:dyDescent="0.25">
      <c r="A584" s="233" t="s">
        <v>728</v>
      </c>
    </row>
    <row r="585" spans="1:1" ht="15.95" customHeight="1" x14ac:dyDescent="0.25">
      <c r="A585" s="233" t="s">
        <v>3062</v>
      </c>
    </row>
    <row r="586" spans="1:1" ht="15.95" customHeight="1" x14ac:dyDescent="0.25">
      <c r="A586" s="233" t="s">
        <v>729</v>
      </c>
    </row>
    <row r="587" spans="1:1" ht="15.95" customHeight="1" x14ac:dyDescent="0.25">
      <c r="A587" s="233" t="s">
        <v>2143</v>
      </c>
    </row>
    <row r="588" spans="1:1" ht="15.95" customHeight="1" x14ac:dyDescent="0.25">
      <c r="A588" s="233" t="s">
        <v>2144</v>
      </c>
    </row>
    <row r="589" spans="1:1" ht="15.95" customHeight="1" x14ac:dyDescent="0.25">
      <c r="A589" s="233" t="s">
        <v>2145</v>
      </c>
    </row>
    <row r="590" spans="1:1" ht="15.95" customHeight="1" x14ac:dyDescent="0.25">
      <c r="A590" s="233" t="s">
        <v>730</v>
      </c>
    </row>
    <row r="591" spans="1:1" ht="15.95" customHeight="1" x14ac:dyDescent="0.25">
      <c r="A591" s="233" t="s">
        <v>731</v>
      </c>
    </row>
    <row r="592" spans="1:1" ht="15.95" customHeight="1" x14ac:dyDescent="0.25">
      <c r="A592" s="233" t="s">
        <v>2146</v>
      </c>
    </row>
    <row r="593" spans="1:1" ht="15.95" customHeight="1" x14ac:dyDescent="0.25">
      <c r="A593" s="233" t="s">
        <v>732</v>
      </c>
    </row>
    <row r="594" spans="1:1" ht="15.95" customHeight="1" x14ac:dyDescent="0.25">
      <c r="A594" s="233" t="s">
        <v>733</v>
      </c>
    </row>
    <row r="595" spans="1:1" ht="15.95" customHeight="1" x14ac:dyDescent="0.25">
      <c r="A595" s="233" t="s">
        <v>734</v>
      </c>
    </row>
    <row r="596" spans="1:1" ht="15.95" customHeight="1" x14ac:dyDescent="0.25">
      <c r="A596" s="233" t="s">
        <v>2147</v>
      </c>
    </row>
    <row r="597" spans="1:1" ht="15.95" customHeight="1" x14ac:dyDescent="0.25">
      <c r="A597" s="233" t="s">
        <v>2148</v>
      </c>
    </row>
    <row r="598" spans="1:1" ht="15.95" customHeight="1" x14ac:dyDescent="0.25">
      <c r="A598" s="233" t="s">
        <v>735</v>
      </c>
    </row>
    <row r="599" spans="1:1" ht="15.95" customHeight="1" x14ac:dyDescent="0.25">
      <c r="A599" s="233" t="s">
        <v>2149</v>
      </c>
    </row>
    <row r="600" spans="1:1" ht="15.95" customHeight="1" x14ac:dyDescent="0.25">
      <c r="A600" s="233" t="s">
        <v>2150</v>
      </c>
    </row>
    <row r="601" spans="1:1" ht="15.95" customHeight="1" x14ac:dyDescent="0.25">
      <c r="A601" s="233" t="s">
        <v>736</v>
      </c>
    </row>
    <row r="602" spans="1:1" ht="15.95" customHeight="1" x14ac:dyDescent="0.25">
      <c r="A602" s="233" t="s">
        <v>737</v>
      </c>
    </row>
    <row r="603" spans="1:1" ht="15.95" customHeight="1" x14ac:dyDescent="0.25">
      <c r="A603" s="233" t="s">
        <v>2151</v>
      </c>
    </row>
    <row r="604" spans="1:1" ht="15.95" customHeight="1" x14ac:dyDescent="0.25">
      <c r="A604" s="233" t="s">
        <v>2152</v>
      </c>
    </row>
    <row r="605" spans="1:1" ht="15.95" customHeight="1" x14ac:dyDescent="0.25">
      <c r="A605" s="233" t="s">
        <v>2153</v>
      </c>
    </row>
    <row r="606" spans="1:1" ht="15.95" customHeight="1" x14ac:dyDescent="0.25">
      <c r="A606" s="233" t="s">
        <v>738</v>
      </c>
    </row>
    <row r="607" spans="1:1" ht="15.95" customHeight="1" x14ac:dyDescent="0.25">
      <c r="A607" s="233" t="s">
        <v>2154</v>
      </c>
    </row>
    <row r="608" spans="1:1" ht="15.95" customHeight="1" x14ac:dyDescent="0.25">
      <c r="A608" s="233" t="s">
        <v>739</v>
      </c>
    </row>
    <row r="609" spans="1:1" ht="15.95" customHeight="1" x14ac:dyDescent="0.25">
      <c r="A609" s="233" t="s">
        <v>740</v>
      </c>
    </row>
    <row r="610" spans="1:1" ht="15.95" customHeight="1" x14ac:dyDescent="0.25">
      <c r="A610" s="233" t="s">
        <v>2155</v>
      </c>
    </row>
    <row r="611" spans="1:1" ht="15.95" customHeight="1" x14ac:dyDescent="0.25">
      <c r="A611" s="233" t="s">
        <v>741</v>
      </c>
    </row>
    <row r="612" spans="1:1" ht="15.95" customHeight="1" x14ac:dyDescent="0.25">
      <c r="A612" s="233" t="s">
        <v>3063</v>
      </c>
    </row>
    <row r="613" spans="1:1" ht="15.95" customHeight="1" x14ac:dyDescent="0.25">
      <c r="A613" s="233" t="s">
        <v>2156</v>
      </c>
    </row>
    <row r="614" spans="1:1" ht="15.95" customHeight="1" x14ac:dyDescent="0.25">
      <c r="A614" s="233" t="s">
        <v>2157</v>
      </c>
    </row>
    <row r="615" spans="1:1" ht="15.95" customHeight="1" x14ac:dyDescent="0.25">
      <c r="A615" s="233" t="s">
        <v>1763</v>
      </c>
    </row>
    <row r="616" spans="1:1" ht="15.95" customHeight="1" x14ac:dyDescent="0.25">
      <c r="A616" s="233" t="s">
        <v>742</v>
      </c>
    </row>
    <row r="617" spans="1:1" ht="15.95" customHeight="1" x14ac:dyDescent="0.25">
      <c r="A617" s="233" t="s">
        <v>743</v>
      </c>
    </row>
    <row r="618" spans="1:1" ht="15.95" customHeight="1" x14ac:dyDescent="0.25">
      <c r="A618" s="233" t="s">
        <v>2158</v>
      </c>
    </row>
    <row r="619" spans="1:1" ht="15.95" customHeight="1" x14ac:dyDescent="0.25">
      <c r="A619" s="233" t="s">
        <v>2159</v>
      </c>
    </row>
    <row r="620" spans="1:1" ht="15.95" customHeight="1" x14ac:dyDescent="0.25">
      <c r="A620" s="233" t="s">
        <v>744</v>
      </c>
    </row>
    <row r="621" spans="1:1" ht="15.95" customHeight="1" x14ac:dyDescent="0.25">
      <c r="A621" s="233" t="s">
        <v>745</v>
      </c>
    </row>
    <row r="622" spans="1:1" ht="15.95" customHeight="1" x14ac:dyDescent="0.25">
      <c r="A622" s="233" t="s">
        <v>746</v>
      </c>
    </row>
    <row r="623" spans="1:1" ht="15.95" customHeight="1" x14ac:dyDescent="0.25">
      <c r="A623" s="233" t="s">
        <v>747</v>
      </c>
    </row>
    <row r="624" spans="1:1" ht="15.95" customHeight="1" x14ac:dyDescent="0.25">
      <c r="A624" s="233" t="s">
        <v>2160</v>
      </c>
    </row>
    <row r="625" spans="1:1" ht="15.95" customHeight="1" x14ac:dyDescent="0.25">
      <c r="A625" s="233" t="s">
        <v>1764</v>
      </c>
    </row>
    <row r="626" spans="1:1" ht="15.95" customHeight="1" x14ac:dyDescent="0.25">
      <c r="A626" s="233" t="s">
        <v>2161</v>
      </c>
    </row>
    <row r="627" spans="1:1" ht="15.95" customHeight="1" x14ac:dyDescent="0.25">
      <c r="A627" s="233" t="s">
        <v>748</v>
      </c>
    </row>
    <row r="628" spans="1:1" ht="15.95" customHeight="1" x14ac:dyDescent="0.25">
      <c r="A628" s="233" t="s">
        <v>749</v>
      </c>
    </row>
    <row r="629" spans="1:1" ht="15.95" customHeight="1" x14ac:dyDescent="0.25">
      <c r="A629" s="233" t="s">
        <v>2162</v>
      </c>
    </row>
    <row r="630" spans="1:1" ht="15.95" customHeight="1" x14ac:dyDescent="0.25">
      <c r="A630" s="233" t="s">
        <v>750</v>
      </c>
    </row>
    <row r="631" spans="1:1" ht="15.95" customHeight="1" x14ac:dyDescent="0.25">
      <c r="A631" s="233" t="s">
        <v>2163</v>
      </c>
    </row>
    <row r="632" spans="1:1" ht="15.95" customHeight="1" x14ac:dyDescent="0.25">
      <c r="A632" s="233" t="s">
        <v>751</v>
      </c>
    </row>
    <row r="633" spans="1:1" ht="15.95" customHeight="1" x14ac:dyDescent="0.25">
      <c r="A633" s="233" t="s">
        <v>2164</v>
      </c>
    </row>
    <row r="634" spans="1:1" ht="15.95" customHeight="1" x14ac:dyDescent="0.25">
      <c r="A634" s="233" t="s">
        <v>2165</v>
      </c>
    </row>
    <row r="635" spans="1:1" ht="15.95" customHeight="1" x14ac:dyDescent="0.25">
      <c r="A635" s="233" t="s">
        <v>752</v>
      </c>
    </row>
    <row r="636" spans="1:1" ht="15.95" customHeight="1" x14ac:dyDescent="0.25">
      <c r="A636" s="233" t="s">
        <v>3064</v>
      </c>
    </row>
    <row r="637" spans="1:1" ht="15.95" customHeight="1" x14ac:dyDescent="0.25">
      <c r="A637" s="233" t="s">
        <v>2166</v>
      </c>
    </row>
    <row r="638" spans="1:1" ht="15.95" customHeight="1" x14ac:dyDescent="0.25">
      <c r="A638" s="233" t="s">
        <v>753</v>
      </c>
    </row>
    <row r="639" spans="1:1" ht="15.95" customHeight="1" x14ac:dyDescent="0.25">
      <c r="A639" s="233" t="s">
        <v>2167</v>
      </c>
    </row>
    <row r="640" spans="1:1" ht="15.95" customHeight="1" x14ac:dyDescent="0.25">
      <c r="A640" s="233" t="s">
        <v>754</v>
      </c>
    </row>
    <row r="641" spans="1:1" ht="15.95" customHeight="1" x14ac:dyDescent="0.25">
      <c r="A641" s="233" t="s">
        <v>755</v>
      </c>
    </row>
    <row r="642" spans="1:1" ht="15.95" customHeight="1" x14ac:dyDescent="0.25">
      <c r="A642" s="233" t="s">
        <v>756</v>
      </c>
    </row>
    <row r="643" spans="1:1" ht="15.95" customHeight="1" x14ac:dyDescent="0.25">
      <c r="A643" s="233" t="s">
        <v>757</v>
      </c>
    </row>
    <row r="644" spans="1:1" ht="15.95" customHeight="1" x14ac:dyDescent="0.25">
      <c r="A644" s="233" t="s">
        <v>758</v>
      </c>
    </row>
    <row r="645" spans="1:1" ht="15.95" customHeight="1" x14ac:dyDescent="0.25">
      <c r="A645" s="233" t="s">
        <v>759</v>
      </c>
    </row>
    <row r="646" spans="1:1" ht="15.95" customHeight="1" x14ac:dyDescent="0.25">
      <c r="A646" s="233" t="s">
        <v>2168</v>
      </c>
    </row>
    <row r="647" spans="1:1" ht="15.95" customHeight="1" x14ac:dyDescent="0.25">
      <c r="A647" s="233" t="s">
        <v>760</v>
      </c>
    </row>
    <row r="648" spans="1:1" ht="15.95" customHeight="1" x14ac:dyDescent="0.25">
      <c r="A648" s="233" t="s">
        <v>2169</v>
      </c>
    </row>
    <row r="649" spans="1:1" ht="15.95" customHeight="1" x14ac:dyDescent="0.25">
      <c r="A649" s="233" t="s">
        <v>2170</v>
      </c>
    </row>
    <row r="650" spans="1:1" ht="15.95" customHeight="1" x14ac:dyDescent="0.25">
      <c r="A650" s="233" t="s">
        <v>761</v>
      </c>
    </row>
    <row r="651" spans="1:1" ht="15.95" customHeight="1" x14ac:dyDescent="0.25">
      <c r="A651" s="233" t="s">
        <v>762</v>
      </c>
    </row>
    <row r="652" spans="1:1" ht="15.95" customHeight="1" x14ac:dyDescent="0.25">
      <c r="A652" s="233" t="s">
        <v>763</v>
      </c>
    </row>
    <row r="653" spans="1:1" ht="15.95" customHeight="1" x14ac:dyDescent="0.25">
      <c r="A653" s="233" t="s">
        <v>764</v>
      </c>
    </row>
    <row r="654" spans="1:1" ht="15.95" customHeight="1" x14ac:dyDescent="0.25">
      <c r="A654" s="233" t="s">
        <v>2171</v>
      </c>
    </row>
    <row r="655" spans="1:1" ht="15.95" customHeight="1" x14ac:dyDescent="0.25">
      <c r="A655" s="233" t="s">
        <v>765</v>
      </c>
    </row>
    <row r="656" spans="1:1" ht="15.95" customHeight="1" x14ac:dyDescent="0.25">
      <c r="A656" s="233" t="s">
        <v>2172</v>
      </c>
    </row>
    <row r="657" spans="1:1" ht="15.95" customHeight="1" x14ac:dyDescent="0.25">
      <c r="A657" s="233" t="s">
        <v>2173</v>
      </c>
    </row>
    <row r="658" spans="1:1" ht="15.95" customHeight="1" x14ac:dyDescent="0.25">
      <c r="A658" s="233" t="s">
        <v>766</v>
      </c>
    </row>
    <row r="659" spans="1:1" ht="15.95" customHeight="1" x14ac:dyDescent="0.25">
      <c r="A659" s="233" t="s">
        <v>2174</v>
      </c>
    </row>
    <row r="660" spans="1:1" ht="15.95" customHeight="1" x14ac:dyDescent="0.25">
      <c r="A660" s="233" t="s">
        <v>767</v>
      </c>
    </row>
    <row r="661" spans="1:1" ht="15.95" customHeight="1" x14ac:dyDescent="0.25">
      <c r="A661" s="233" t="s">
        <v>768</v>
      </c>
    </row>
    <row r="662" spans="1:1" ht="15.95" customHeight="1" x14ac:dyDescent="0.25">
      <c r="A662" s="233" t="s">
        <v>769</v>
      </c>
    </row>
    <row r="663" spans="1:1" ht="15.95" customHeight="1" x14ac:dyDescent="0.25">
      <c r="A663" s="233" t="s">
        <v>770</v>
      </c>
    </row>
    <row r="664" spans="1:1" ht="15.95" customHeight="1" x14ac:dyDescent="0.25">
      <c r="A664" s="233" t="s">
        <v>2175</v>
      </c>
    </row>
    <row r="665" spans="1:1" ht="15.95" customHeight="1" x14ac:dyDescent="0.25">
      <c r="A665" s="233" t="s">
        <v>771</v>
      </c>
    </row>
    <row r="666" spans="1:1" ht="15.95" customHeight="1" x14ac:dyDescent="0.25">
      <c r="A666" s="233" t="s">
        <v>772</v>
      </c>
    </row>
    <row r="667" spans="1:1" ht="15.95" customHeight="1" x14ac:dyDescent="0.25">
      <c r="A667" s="233" t="s">
        <v>2176</v>
      </c>
    </row>
    <row r="668" spans="1:1" ht="15.95" customHeight="1" x14ac:dyDescent="0.25">
      <c r="A668" s="233" t="s">
        <v>3195</v>
      </c>
    </row>
    <row r="669" spans="1:1" ht="15.95" customHeight="1" x14ac:dyDescent="0.25">
      <c r="A669" s="233" t="s">
        <v>2177</v>
      </c>
    </row>
    <row r="670" spans="1:1" ht="15.95" customHeight="1" x14ac:dyDescent="0.25">
      <c r="A670" s="233" t="s">
        <v>773</v>
      </c>
    </row>
    <row r="671" spans="1:1" ht="15.95" customHeight="1" x14ac:dyDescent="0.25">
      <c r="A671" s="233" t="s">
        <v>774</v>
      </c>
    </row>
    <row r="672" spans="1:1" ht="15.95" customHeight="1" x14ac:dyDescent="0.25">
      <c r="A672" s="233" t="s">
        <v>2178</v>
      </c>
    </row>
    <row r="673" spans="1:1" ht="15.95" customHeight="1" x14ac:dyDescent="0.25">
      <c r="A673" s="233" t="s">
        <v>2179</v>
      </c>
    </row>
    <row r="674" spans="1:1" ht="15.95" customHeight="1" x14ac:dyDescent="0.25">
      <c r="A674" s="233" t="s">
        <v>775</v>
      </c>
    </row>
    <row r="675" spans="1:1" ht="15.95" customHeight="1" x14ac:dyDescent="0.25">
      <c r="A675" s="233" t="s">
        <v>776</v>
      </c>
    </row>
    <row r="676" spans="1:1" ht="15.95" customHeight="1" x14ac:dyDescent="0.25">
      <c r="A676" s="233" t="s">
        <v>777</v>
      </c>
    </row>
    <row r="677" spans="1:1" ht="15.95" customHeight="1" x14ac:dyDescent="0.25">
      <c r="A677" s="233" t="s">
        <v>778</v>
      </c>
    </row>
    <row r="678" spans="1:1" ht="15.95" customHeight="1" x14ac:dyDescent="0.25">
      <c r="A678" s="233" t="s">
        <v>779</v>
      </c>
    </row>
    <row r="679" spans="1:1" ht="15.95" customHeight="1" x14ac:dyDescent="0.25">
      <c r="A679" s="233" t="s">
        <v>2180</v>
      </c>
    </row>
    <row r="680" spans="1:1" ht="15.95" customHeight="1" x14ac:dyDescent="0.25">
      <c r="A680" s="233" t="s">
        <v>3065</v>
      </c>
    </row>
    <row r="681" spans="1:1" ht="15.95" customHeight="1" x14ac:dyDescent="0.25">
      <c r="A681" s="233" t="s">
        <v>3066</v>
      </c>
    </row>
    <row r="682" spans="1:1" ht="15.95" customHeight="1" x14ac:dyDescent="0.25">
      <c r="A682" s="233" t="s">
        <v>3067</v>
      </c>
    </row>
    <row r="683" spans="1:1" ht="15.95" customHeight="1" x14ac:dyDescent="0.25">
      <c r="A683" s="233" t="s">
        <v>2181</v>
      </c>
    </row>
    <row r="684" spans="1:1" ht="15.95" customHeight="1" x14ac:dyDescent="0.25">
      <c r="A684" s="233" t="s">
        <v>3068</v>
      </c>
    </row>
    <row r="685" spans="1:1" ht="15.95" customHeight="1" x14ac:dyDescent="0.25">
      <c r="A685" s="233" t="s">
        <v>780</v>
      </c>
    </row>
    <row r="686" spans="1:1" ht="15.95" customHeight="1" x14ac:dyDescent="0.25">
      <c r="A686" s="233" t="s">
        <v>781</v>
      </c>
    </row>
    <row r="687" spans="1:1" ht="15.95" customHeight="1" x14ac:dyDescent="0.25">
      <c r="A687" s="233" t="s">
        <v>2182</v>
      </c>
    </row>
    <row r="688" spans="1:1" ht="15.95" customHeight="1" x14ac:dyDescent="0.25">
      <c r="A688" s="233" t="s">
        <v>3196</v>
      </c>
    </row>
    <row r="689" spans="1:1" ht="15.95" customHeight="1" x14ac:dyDescent="0.25">
      <c r="A689" s="233" t="s">
        <v>782</v>
      </c>
    </row>
    <row r="690" spans="1:1" ht="15.95" customHeight="1" x14ac:dyDescent="0.25">
      <c r="A690" s="233" t="s">
        <v>783</v>
      </c>
    </row>
    <row r="691" spans="1:1" ht="15.95" customHeight="1" x14ac:dyDescent="0.25">
      <c r="A691" s="233" t="s">
        <v>784</v>
      </c>
    </row>
    <row r="692" spans="1:1" ht="15.95" customHeight="1" x14ac:dyDescent="0.25">
      <c r="A692" s="233" t="s">
        <v>2183</v>
      </c>
    </row>
    <row r="693" spans="1:1" ht="15.95" customHeight="1" x14ac:dyDescent="0.25">
      <c r="A693" s="233" t="s">
        <v>2184</v>
      </c>
    </row>
    <row r="694" spans="1:1" ht="15.95" customHeight="1" x14ac:dyDescent="0.25">
      <c r="A694" s="233" t="s">
        <v>2185</v>
      </c>
    </row>
    <row r="695" spans="1:1" ht="15.95" customHeight="1" x14ac:dyDescent="0.25">
      <c r="A695" s="233" t="s">
        <v>785</v>
      </c>
    </row>
    <row r="696" spans="1:1" ht="15.95" customHeight="1" x14ac:dyDescent="0.25">
      <c r="A696" s="233" t="s">
        <v>786</v>
      </c>
    </row>
    <row r="697" spans="1:1" ht="15.95" customHeight="1" x14ac:dyDescent="0.25">
      <c r="A697" s="233" t="s">
        <v>787</v>
      </c>
    </row>
    <row r="698" spans="1:1" ht="15.95" customHeight="1" x14ac:dyDescent="0.25">
      <c r="A698" s="233" t="s">
        <v>2186</v>
      </c>
    </row>
    <row r="699" spans="1:1" ht="15.95" customHeight="1" x14ac:dyDescent="0.25">
      <c r="A699" s="233" t="s">
        <v>788</v>
      </c>
    </row>
    <row r="700" spans="1:1" ht="15.95" customHeight="1" x14ac:dyDescent="0.25">
      <c r="A700" s="233" t="s">
        <v>789</v>
      </c>
    </row>
    <row r="701" spans="1:1" ht="15.95" customHeight="1" x14ac:dyDescent="0.25">
      <c r="A701" s="233" t="s">
        <v>790</v>
      </c>
    </row>
    <row r="702" spans="1:1" ht="15.95" customHeight="1" x14ac:dyDescent="0.25">
      <c r="A702" s="233" t="s">
        <v>2187</v>
      </c>
    </row>
    <row r="703" spans="1:1" ht="15.95" customHeight="1" x14ac:dyDescent="0.25">
      <c r="A703" s="233" t="s">
        <v>2188</v>
      </c>
    </row>
    <row r="704" spans="1:1" ht="15.95" customHeight="1" x14ac:dyDescent="0.25">
      <c r="A704" s="233" t="s">
        <v>2189</v>
      </c>
    </row>
    <row r="705" spans="1:1" ht="15.95" customHeight="1" x14ac:dyDescent="0.25">
      <c r="A705" s="233" t="s">
        <v>2190</v>
      </c>
    </row>
    <row r="706" spans="1:1" ht="15.95" customHeight="1" x14ac:dyDescent="0.25">
      <c r="A706" s="233" t="s">
        <v>2191</v>
      </c>
    </row>
    <row r="707" spans="1:1" ht="15.95" customHeight="1" x14ac:dyDescent="0.25">
      <c r="A707" s="233" t="s">
        <v>2192</v>
      </c>
    </row>
    <row r="708" spans="1:1" ht="15.95" customHeight="1" x14ac:dyDescent="0.25">
      <c r="A708" s="233" t="s">
        <v>791</v>
      </c>
    </row>
    <row r="709" spans="1:1" ht="15.95" customHeight="1" x14ac:dyDescent="0.25">
      <c r="A709" s="233" t="s">
        <v>2193</v>
      </c>
    </row>
    <row r="710" spans="1:1" ht="15.95" customHeight="1" x14ac:dyDescent="0.25">
      <c r="A710" s="233" t="s">
        <v>792</v>
      </c>
    </row>
    <row r="711" spans="1:1" ht="15.95" customHeight="1" x14ac:dyDescent="0.25">
      <c r="A711" s="233" t="s">
        <v>793</v>
      </c>
    </row>
    <row r="712" spans="1:1" ht="15.95" customHeight="1" x14ac:dyDescent="0.25">
      <c r="A712" s="233" t="s">
        <v>794</v>
      </c>
    </row>
    <row r="713" spans="1:1" ht="15.95" customHeight="1" x14ac:dyDescent="0.25">
      <c r="A713" s="233" t="s">
        <v>795</v>
      </c>
    </row>
    <row r="714" spans="1:1" ht="15.95" customHeight="1" x14ac:dyDescent="0.25">
      <c r="A714" s="233" t="s">
        <v>2194</v>
      </c>
    </row>
    <row r="715" spans="1:1" ht="15.95" customHeight="1" x14ac:dyDescent="0.25">
      <c r="A715" s="233" t="s">
        <v>796</v>
      </c>
    </row>
    <row r="716" spans="1:1" ht="15.95" customHeight="1" x14ac:dyDescent="0.25">
      <c r="A716" s="233" t="s">
        <v>797</v>
      </c>
    </row>
    <row r="717" spans="1:1" ht="15.95" customHeight="1" x14ac:dyDescent="0.25">
      <c r="A717" s="233" t="s">
        <v>798</v>
      </c>
    </row>
    <row r="718" spans="1:1" ht="15.95" customHeight="1" x14ac:dyDescent="0.25">
      <c r="A718" s="233" t="s">
        <v>799</v>
      </c>
    </row>
    <row r="719" spans="1:1" ht="15.95" customHeight="1" x14ac:dyDescent="0.25">
      <c r="A719" s="233" t="s">
        <v>2195</v>
      </c>
    </row>
    <row r="720" spans="1:1" ht="15.95" customHeight="1" x14ac:dyDescent="0.25">
      <c r="A720" s="233" t="s">
        <v>800</v>
      </c>
    </row>
    <row r="721" spans="1:1" ht="15.95" customHeight="1" x14ac:dyDescent="0.25">
      <c r="A721" s="233" t="s">
        <v>2196</v>
      </c>
    </row>
    <row r="722" spans="1:1" ht="15.95" customHeight="1" x14ac:dyDescent="0.25">
      <c r="A722" s="233" t="s">
        <v>2197</v>
      </c>
    </row>
    <row r="723" spans="1:1" ht="15.95" customHeight="1" x14ac:dyDescent="0.25">
      <c r="A723" s="233" t="s">
        <v>801</v>
      </c>
    </row>
    <row r="724" spans="1:1" ht="15.95" customHeight="1" x14ac:dyDescent="0.25">
      <c r="A724" s="233" t="s">
        <v>802</v>
      </c>
    </row>
    <row r="725" spans="1:1" ht="15.95" customHeight="1" x14ac:dyDescent="0.25">
      <c r="A725" s="233" t="s">
        <v>803</v>
      </c>
    </row>
    <row r="726" spans="1:1" ht="15.95" customHeight="1" x14ac:dyDescent="0.25">
      <c r="A726" s="233" t="s">
        <v>804</v>
      </c>
    </row>
    <row r="727" spans="1:1" ht="15.95" customHeight="1" x14ac:dyDescent="0.25">
      <c r="A727" s="233" t="s">
        <v>805</v>
      </c>
    </row>
    <row r="728" spans="1:1" ht="15.95" customHeight="1" x14ac:dyDescent="0.25">
      <c r="A728" s="233" t="s">
        <v>806</v>
      </c>
    </row>
    <row r="729" spans="1:1" ht="15.95" customHeight="1" x14ac:dyDescent="0.25">
      <c r="A729" s="233" t="s">
        <v>2198</v>
      </c>
    </row>
    <row r="730" spans="1:1" ht="15.95" customHeight="1" x14ac:dyDescent="0.25">
      <c r="A730" s="233" t="s">
        <v>807</v>
      </c>
    </row>
    <row r="731" spans="1:1" ht="15.95" customHeight="1" x14ac:dyDescent="0.25">
      <c r="A731" s="233" t="s">
        <v>2199</v>
      </c>
    </row>
    <row r="732" spans="1:1" ht="15.95" customHeight="1" x14ac:dyDescent="0.25">
      <c r="A732" s="233" t="s">
        <v>808</v>
      </c>
    </row>
    <row r="733" spans="1:1" ht="15.95" customHeight="1" x14ac:dyDescent="0.25">
      <c r="A733" s="233" t="s">
        <v>809</v>
      </c>
    </row>
    <row r="734" spans="1:1" ht="15.95" customHeight="1" x14ac:dyDescent="0.25">
      <c r="A734" s="233" t="s">
        <v>810</v>
      </c>
    </row>
    <row r="735" spans="1:1" ht="15.95" customHeight="1" x14ac:dyDescent="0.25">
      <c r="A735" s="233" t="s">
        <v>811</v>
      </c>
    </row>
    <row r="736" spans="1:1" ht="15.95" customHeight="1" x14ac:dyDescent="0.25">
      <c r="A736" s="233" t="s">
        <v>812</v>
      </c>
    </row>
    <row r="737" spans="1:1" ht="15.95" customHeight="1" x14ac:dyDescent="0.25">
      <c r="A737" s="233" t="s">
        <v>813</v>
      </c>
    </row>
    <row r="738" spans="1:1" ht="15.95" customHeight="1" x14ac:dyDescent="0.25">
      <c r="A738" s="233" t="s">
        <v>814</v>
      </c>
    </row>
    <row r="739" spans="1:1" ht="15.95" customHeight="1" x14ac:dyDescent="0.25">
      <c r="A739" s="233" t="s">
        <v>815</v>
      </c>
    </row>
    <row r="740" spans="1:1" ht="15.95" customHeight="1" x14ac:dyDescent="0.25">
      <c r="A740" s="233" t="s">
        <v>2200</v>
      </c>
    </row>
    <row r="741" spans="1:1" ht="15.95" customHeight="1" x14ac:dyDescent="0.25">
      <c r="A741" s="233" t="s">
        <v>2201</v>
      </c>
    </row>
    <row r="742" spans="1:1" ht="15.95" customHeight="1" x14ac:dyDescent="0.25">
      <c r="A742" s="233" t="s">
        <v>816</v>
      </c>
    </row>
    <row r="743" spans="1:1" ht="15.95" customHeight="1" x14ac:dyDescent="0.25">
      <c r="A743" s="233" t="s">
        <v>2202</v>
      </c>
    </row>
    <row r="744" spans="1:1" ht="15.95" customHeight="1" x14ac:dyDescent="0.25">
      <c r="A744" s="233" t="s">
        <v>817</v>
      </c>
    </row>
    <row r="745" spans="1:1" ht="15.95" customHeight="1" x14ac:dyDescent="0.25">
      <c r="A745" s="233" t="s">
        <v>2203</v>
      </c>
    </row>
    <row r="746" spans="1:1" ht="15.95" customHeight="1" x14ac:dyDescent="0.25">
      <c r="A746" s="233" t="s">
        <v>818</v>
      </c>
    </row>
    <row r="747" spans="1:1" ht="15.95" customHeight="1" x14ac:dyDescent="0.25">
      <c r="A747" s="233" t="s">
        <v>2204</v>
      </c>
    </row>
    <row r="748" spans="1:1" ht="15.95" customHeight="1" x14ac:dyDescent="0.25">
      <c r="A748" s="233" t="s">
        <v>2205</v>
      </c>
    </row>
    <row r="749" spans="1:1" ht="15.95" customHeight="1" x14ac:dyDescent="0.25">
      <c r="A749" s="233" t="s">
        <v>819</v>
      </c>
    </row>
    <row r="750" spans="1:1" ht="15.95" customHeight="1" x14ac:dyDescent="0.25">
      <c r="A750" s="233" t="s">
        <v>2206</v>
      </c>
    </row>
    <row r="751" spans="1:1" ht="15.95" customHeight="1" x14ac:dyDescent="0.25">
      <c r="A751" s="233" t="s">
        <v>2207</v>
      </c>
    </row>
    <row r="752" spans="1:1" ht="15.95" customHeight="1" x14ac:dyDescent="0.25">
      <c r="A752" s="233" t="s">
        <v>2208</v>
      </c>
    </row>
    <row r="753" spans="1:1" ht="15.95" customHeight="1" x14ac:dyDescent="0.25">
      <c r="A753" s="233" t="s">
        <v>820</v>
      </c>
    </row>
    <row r="754" spans="1:1" ht="15.95" customHeight="1" x14ac:dyDescent="0.25">
      <c r="A754" s="233" t="s">
        <v>2209</v>
      </c>
    </row>
    <row r="755" spans="1:1" ht="15.95" customHeight="1" x14ac:dyDescent="0.25">
      <c r="A755" s="233" t="s">
        <v>2210</v>
      </c>
    </row>
    <row r="756" spans="1:1" ht="15.95" customHeight="1" x14ac:dyDescent="0.25">
      <c r="A756" s="233" t="s">
        <v>821</v>
      </c>
    </row>
    <row r="757" spans="1:1" ht="15.95" customHeight="1" x14ac:dyDescent="0.25">
      <c r="A757" s="233" t="s">
        <v>822</v>
      </c>
    </row>
    <row r="758" spans="1:1" ht="15.95" customHeight="1" x14ac:dyDescent="0.25">
      <c r="A758" s="233" t="s">
        <v>2211</v>
      </c>
    </row>
    <row r="759" spans="1:1" ht="15.95" customHeight="1" x14ac:dyDescent="0.25">
      <c r="A759" s="233" t="s">
        <v>3069</v>
      </c>
    </row>
    <row r="760" spans="1:1" ht="15.95" customHeight="1" x14ac:dyDescent="0.25">
      <c r="A760" s="233" t="s">
        <v>823</v>
      </c>
    </row>
    <row r="761" spans="1:1" ht="15.95" customHeight="1" x14ac:dyDescent="0.25">
      <c r="A761" s="233" t="s">
        <v>824</v>
      </c>
    </row>
    <row r="762" spans="1:1" ht="15.95" customHeight="1" x14ac:dyDescent="0.25">
      <c r="A762" s="233" t="s">
        <v>825</v>
      </c>
    </row>
    <row r="763" spans="1:1" ht="15.95" customHeight="1" x14ac:dyDescent="0.25">
      <c r="A763" s="233" t="s">
        <v>826</v>
      </c>
    </row>
    <row r="764" spans="1:1" ht="15.95" customHeight="1" x14ac:dyDescent="0.25">
      <c r="A764" s="233" t="s">
        <v>827</v>
      </c>
    </row>
    <row r="765" spans="1:1" ht="15.95" customHeight="1" x14ac:dyDescent="0.25">
      <c r="A765" s="233" t="s">
        <v>828</v>
      </c>
    </row>
    <row r="766" spans="1:1" ht="15.95" customHeight="1" x14ac:dyDescent="0.25">
      <c r="A766" s="233" t="s">
        <v>2212</v>
      </c>
    </row>
    <row r="767" spans="1:1" ht="15.95" customHeight="1" x14ac:dyDescent="0.25">
      <c r="A767" s="233" t="s">
        <v>2213</v>
      </c>
    </row>
    <row r="768" spans="1:1" ht="15.95" customHeight="1" x14ac:dyDescent="0.25">
      <c r="A768" s="233" t="s">
        <v>829</v>
      </c>
    </row>
    <row r="769" spans="1:1" ht="15.95" customHeight="1" x14ac:dyDescent="0.25">
      <c r="A769" s="233" t="s">
        <v>830</v>
      </c>
    </row>
    <row r="770" spans="1:1" ht="15.95" customHeight="1" x14ac:dyDescent="0.25">
      <c r="A770" s="233" t="s">
        <v>831</v>
      </c>
    </row>
    <row r="771" spans="1:1" ht="15.95" customHeight="1" x14ac:dyDescent="0.25">
      <c r="A771" s="233" t="s">
        <v>2214</v>
      </c>
    </row>
    <row r="772" spans="1:1" ht="15.95" customHeight="1" x14ac:dyDescent="0.25">
      <c r="A772" s="233" t="s">
        <v>832</v>
      </c>
    </row>
    <row r="773" spans="1:1" ht="15.95" customHeight="1" x14ac:dyDescent="0.25">
      <c r="A773" s="233" t="s">
        <v>833</v>
      </c>
    </row>
    <row r="774" spans="1:1" ht="15.95" customHeight="1" x14ac:dyDescent="0.25">
      <c r="A774" s="233" t="s">
        <v>834</v>
      </c>
    </row>
    <row r="775" spans="1:1" ht="15.95" customHeight="1" x14ac:dyDescent="0.25">
      <c r="A775" s="233" t="s">
        <v>2215</v>
      </c>
    </row>
    <row r="776" spans="1:1" ht="15.95" customHeight="1" x14ac:dyDescent="0.25">
      <c r="A776" s="233" t="s">
        <v>835</v>
      </c>
    </row>
    <row r="777" spans="1:1" ht="15.95" customHeight="1" x14ac:dyDescent="0.25">
      <c r="A777" s="233" t="s">
        <v>836</v>
      </c>
    </row>
    <row r="778" spans="1:1" ht="15.95" customHeight="1" x14ac:dyDescent="0.25">
      <c r="A778" s="233" t="s">
        <v>837</v>
      </c>
    </row>
    <row r="779" spans="1:1" ht="15.95" customHeight="1" x14ac:dyDescent="0.25">
      <c r="A779" s="233" t="s">
        <v>838</v>
      </c>
    </row>
    <row r="780" spans="1:1" ht="15.95" customHeight="1" x14ac:dyDescent="0.25">
      <c r="A780" s="233" t="s">
        <v>839</v>
      </c>
    </row>
    <row r="781" spans="1:1" ht="15.95" customHeight="1" x14ac:dyDescent="0.25">
      <c r="A781" s="233" t="s">
        <v>2216</v>
      </c>
    </row>
    <row r="782" spans="1:1" ht="15.95" customHeight="1" x14ac:dyDescent="0.25">
      <c r="A782" s="233" t="s">
        <v>2217</v>
      </c>
    </row>
    <row r="783" spans="1:1" ht="15.95" customHeight="1" x14ac:dyDescent="0.25">
      <c r="A783" s="233" t="s">
        <v>840</v>
      </c>
    </row>
    <row r="784" spans="1:1" ht="15.95" customHeight="1" x14ac:dyDescent="0.25">
      <c r="A784" s="233" t="s">
        <v>2218</v>
      </c>
    </row>
    <row r="785" spans="1:1" ht="15.95" customHeight="1" x14ac:dyDescent="0.25">
      <c r="A785" s="233" t="s">
        <v>2219</v>
      </c>
    </row>
    <row r="786" spans="1:1" ht="15.95" customHeight="1" x14ac:dyDescent="0.25">
      <c r="A786" s="233" t="s">
        <v>2220</v>
      </c>
    </row>
    <row r="787" spans="1:1" ht="15.95" customHeight="1" x14ac:dyDescent="0.25">
      <c r="A787" s="233" t="s">
        <v>2221</v>
      </c>
    </row>
    <row r="788" spans="1:1" ht="15.95" customHeight="1" x14ac:dyDescent="0.25">
      <c r="A788" s="233" t="s">
        <v>2222</v>
      </c>
    </row>
    <row r="789" spans="1:1" ht="15.95" customHeight="1" x14ac:dyDescent="0.25">
      <c r="A789" s="233" t="s">
        <v>841</v>
      </c>
    </row>
    <row r="790" spans="1:1" ht="15.95" customHeight="1" x14ac:dyDescent="0.25">
      <c r="A790" s="233" t="s">
        <v>842</v>
      </c>
    </row>
    <row r="791" spans="1:1" ht="15.95" customHeight="1" x14ac:dyDescent="0.25">
      <c r="A791" s="233" t="s">
        <v>843</v>
      </c>
    </row>
    <row r="792" spans="1:1" ht="15.95" customHeight="1" x14ac:dyDescent="0.25">
      <c r="A792" s="233" t="s">
        <v>844</v>
      </c>
    </row>
    <row r="793" spans="1:1" ht="15.95" customHeight="1" x14ac:dyDescent="0.25">
      <c r="A793" s="233" t="s">
        <v>2223</v>
      </c>
    </row>
    <row r="794" spans="1:1" ht="15.95" customHeight="1" x14ac:dyDescent="0.25">
      <c r="A794" s="233" t="s">
        <v>2224</v>
      </c>
    </row>
    <row r="795" spans="1:1" ht="15.95" customHeight="1" x14ac:dyDescent="0.25">
      <c r="A795" s="233" t="s">
        <v>2225</v>
      </c>
    </row>
    <row r="796" spans="1:1" ht="15.95" customHeight="1" x14ac:dyDescent="0.25">
      <c r="A796" s="233" t="s">
        <v>2226</v>
      </c>
    </row>
    <row r="797" spans="1:1" ht="15.95" customHeight="1" x14ac:dyDescent="0.25">
      <c r="A797" s="233" t="s">
        <v>2227</v>
      </c>
    </row>
    <row r="798" spans="1:1" ht="15.95" customHeight="1" x14ac:dyDescent="0.25">
      <c r="A798" s="233" t="s">
        <v>2228</v>
      </c>
    </row>
    <row r="799" spans="1:1" ht="15.95" customHeight="1" x14ac:dyDescent="0.25">
      <c r="A799" s="233" t="s">
        <v>2229</v>
      </c>
    </row>
    <row r="800" spans="1:1" ht="15.95" customHeight="1" x14ac:dyDescent="0.25">
      <c r="A800" s="233" t="s">
        <v>1765</v>
      </c>
    </row>
    <row r="801" spans="1:1" ht="15.95" customHeight="1" x14ac:dyDescent="0.25">
      <c r="A801" s="233" t="s">
        <v>2230</v>
      </c>
    </row>
    <row r="802" spans="1:1" ht="15.95" customHeight="1" x14ac:dyDescent="0.25">
      <c r="A802" s="233" t="s">
        <v>845</v>
      </c>
    </row>
    <row r="803" spans="1:1" ht="15.95" customHeight="1" x14ac:dyDescent="0.25">
      <c r="A803" s="233" t="s">
        <v>2231</v>
      </c>
    </row>
    <row r="804" spans="1:1" ht="15.95" customHeight="1" x14ac:dyDescent="0.25">
      <c r="A804" s="233" t="s">
        <v>1766</v>
      </c>
    </row>
    <row r="805" spans="1:1" ht="15.95" customHeight="1" x14ac:dyDescent="0.25">
      <c r="A805" s="233" t="s">
        <v>1767</v>
      </c>
    </row>
    <row r="806" spans="1:1" ht="15.95" customHeight="1" x14ac:dyDescent="0.25">
      <c r="A806" s="233" t="s">
        <v>1768</v>
      </c>
    </row>
    <row r="807" spans="1:1" ht="15.95" customHeight="1" x14ac:dyDescent="0.25">
      <c r="A807" s="233" t="s">
        <v>2232</v>
      </c>
    </row>
    <row r="808" spans="1:1" ht="15.95" customHeight="1" x14ac:dyDescent="0.25">
      <c r="A808" s="233" t="s">
        <v>2233</v>
      </c>
    </row>
    <row r="809" spans="1:1" ht="15.95" customHeight="1" x14ac:dyDescent="0.25">
      <c r="A809" s="233" t="s">
        <v>2234</v>
      </c>
    </row>
    <row r="810" spans="1:1" ht="15.95" customHeight="1" x14ac:dyDescent="0.25">
      <c r="A810" s="233" t="s">
        <v>2235</v>
      </c>
    </row>
    <row r="811" spans="1:1" ht="15.95" customHeight="1" x14ac:dyDescent="0.25">
      <c r="A811" s="233" t="s">
        <v>2236</v>
      </c>
    </row>
    <row r="812" spans="1:1" ht="15.95" customHeight="1" x14ac:dyDescent="0.25">
      <c r="A812" s="233" t="s">
        <v>2237</v>
      </c>
    </row>
    <row r="813" spans="1:1" ht="15.95" customHeight="1" x14ac:dyDescent="0.25">
      <c r="A813" s="233" t="s">
        <v>2238</v>
      </c>
    </row>
    <row r="814" spans="1:1" ht="15.95" customHeight="1" x14ac:dyDescent="0.25">
      <c r="A814" s="233" t="s">
        <v>846</v>
      </c>
    </row>
    <row r="815" spans="1:1" ht="15.95" customHeight="1" x14ac:dyDescent="0.25">
      <c r="A815" s="233" t="s">
        <v>847</v>
      </c>
    </row>
    <row r="816" spans="1:1" ht="15.95" customHeight="1" x14ac:dyDescent="0.25">
      <c r="A816" s="233" t="s">
        <v>2239</v>
      </c>
    </row>
    <row r="817" spans="1:1" ht="15.95" customHeight="1" x14ac:dyDescent="0.25">
      <c r="A817" s="233" t="s">
        <v>2240</v>
      </c>
    </row>
    <row r="818" spans="1:1" ht="15.95" customHeight="1" x14ac:dyDescent="0.25">
      <c r="A818" s="233" t="s">
        <v>2241</v>
      </c>
    </row>
    <row r="819" spans="1:1" ht="15.95" customHeight="1" x14ac:dyDescent="0.25">
      <c r="A819" s="233" t="s">
        <v>848</v>
      </c>
    </row>
    <row r="820" spans="1:1" ht="15.95" customHeight="1" x14ac:dyDescent="0.25">
      <c r="A820" s="233" t="s">
        <v>2242</v>
      </c>
    </row>
    <row r="821" spans="1:1" ht="15.95" customHeight="1" x14ac:dyDescent="0.25">
      <c r="A821" s="233" t="s">
        <v>2243</v>
      </c>
    </row>
    <row r="822" spans="1:1" ht="15.95" customHeight="1" x14ac:dyDescent="0.25">
      <c r="A822" s="233" t="s">
        <v>849</v>
      </c>
    </row>
    <row r="823" spans="1:1" ht="15.95" customHeight="1" x14ac:dyDescent="0.25">
      <c r="A823" s="233" t="s">
        <v>2244</v>
      </c>
    </row>
    <row r="824" spans="1:1" ht="15.95" customHeight="1" x14ac:dyDescent="0.25">
      <c r="A824" s="233" t="s">
        <v>850</v>
      </c>
    </row>
    <row r="825" spans="1:1" ht="15.95" customHeight="1" x14ac:dyDescent="0.25">
      <c r="A825" s="233" t="s">
        <v>851</v>
      </c>
    </row>
    <row r="826" spans="1:1" ht="15.95" customHeight="1" x14ac:dyDescent="0.25">
      <c r="A826" s="233" t="s">
        <v>2245</v>
      </c>
    </row>
    <row r="827" spans="1:1" ht="15.95" customHeight="1" x14ac:dyDescent="0.25">
      <c r="A827" s="233" t="s">
        <v>1769</v>
      </c>
    </row>
    <row r="828" spans="1:1" ht="15.95" customHeight="1" x14ac:dyDescent="0.25">
      <c r="A828" s="233" t="s">
        <v>1770</v>
      </c>
    </row>
    <row r="829" spans="1:1" ht="15.95" customHeight="1" x14ac:dyDescent="0.25">
      <c r="A829" s="233" t="s">
        <v>2246</v>
      </c>
    </row>
    <row r="830" spans="1:1" ht="15.95" customHeight="1" x14ac:dyDescent="0.25">
      <c r="A830" s="233" t="s">
        <v>2247</v>
      </c>
    </row>
    <row r="831" spans="1:1" ht="15.95" customHeight="1" x14ac:dyDescent="0.25">
      <c r="A831" s="233" t="s">
        <v>163</v>
      </c>
    </row>
    <row r="832" spans="1:1" ht="15.95" customHeight="1" x14ac:dyDescent="0.25">
      <c r="A832" s="233" t="s">
        <v>852</v>
      </c>
    </row>
    <row r="833" spans="1:1" ht="15.95" customHeight="1" x14ac:dyDescent="0.25">
      <c r="A833" s="233" t="s">
        <v>2248</v>
      </c>
    </row>
    <row r="834" spans="1:1" ht="15.95" customHeight="1" x14ac:dyDescent="0.25">
      <c r="A834" s="233" t="s">
        <v>853</v>
      </c>
    </row>
    <row r="835" spans="1:1" ht="15.95" customHeight="1" x14ac:dyDescent="0.25">
      <c r="A835" s="233" t="s">
        <v>854</v>
      </c>
    </row>
    <row r="836" spans="1:1" ht="15.95" customHeight="1" x14ac:dyDescent="0.25">
      <c r="A836" s="233" t="s">
        <v>1771</v>
      </c>
    </row>
    <row r="837" spans="1:1" ht="15.95" customHeight="1" x14ac:dyDescent="0.25">
      <c r="A837" s="233" t="s">
        <v>2249</v>
      </c>
    </row>
    <row r="838" spans="1:1" ht="15.95" customHeight="1" x14ac:dyDescent="0.25">
      <c r="A838" s="233" t="s">
        <v>855</v>
      </c>
    </row>
    <row r="839" spans="1:1" ht="15.95" customHeight="1" x14ac:dyDescent="0.25">
      <c r="A839" s="233" t="s">
        <v>2250</v>
      </c>
    </row>
    <row r="840" spans="1:1" ht="15.95" customHeight="1" x14ac:dyDescent="0.25">
      <c r="A840" s="233" t="s">
        <v>856</v>
      </c>
    </row>
    <row r="841" spans="1:1" ht="15.95" customHeight="1" x14ac:dyDescent="0.25">
      <c r="A841" s="233" t="s">
        <v>2251</v>
      </c>
    </row>
    <row r="842" spans="1:1" ht="15.95" customHeight="1" x14ac:dyDescent="0.25">
      <c r="A842" s="233" t="s">
        <v>2252</v>
      </c>
    </row>
    <row r="843" spans="1:1" ht="15.95" customHeight="1" x14ac:dyDescent="0.25">
      <c r="A843" s="233" t="s">
        <v>2253</v>
      </c>
    </row>
    <row r="844" spans="1:1" ht="15.95" customHeight="1" x14ac:dyDescent="0.25">
      <c r="A844" s="233" t="s">
        <v>857</v>
      </c>
    </row>
    <row r="845" spans="1:1" ht="15.95" customHeight="1" x14ac:dyDescent="0.25">
      <c r="A845" s="233" t="s">
        <v>2254</v>
      </c>
    </row>
    <row r="846" spans="1:1" ht="15.95" customHeight="1" x14ac:dyDescent="0.25">
      <c r="A846" s="233" t="s">
        <v>2255</v>
      </c>
    </row>
    <row r="847" spans="1:1" ht="15.95" customHeight="1" x14ac:dyDescent="0.25">
      <c r="A847" s="233" t="s">
        <v>858</v>
      </c>
    </row>
    <row r="848" spans="1:1" ht="15.95" customHeight="1" x14ac:dyDescent="0.25">
      <c r="A848" s="233" t="s">
        <v>859</v>
      </c>
    </row>
    <row r="849" spans="1:1" ht="15.95" customHeight="1" x14ac:dyDescent="0.25">
      <c r="A849" s="233" t="s">
        <v>860</v>
      </c>
    </row>
    <row r="850" spans="1:1" ht="15.95" customHeight="1" x14ac:dyDescent="0.25">
      <c r="A850" s="233" t="s">
        <v>861</v>
      </c>
    </row>
    <row r="851" spans="1:1" ht="15.95" customHeight="1" x14ac:dyDescent="0.25">
      <c r="A851" s="233" t="s">
        <v>862</v>
      </c>
    </row>
    <row r="852" spans="1:1" ht="15.95" customHeight="1" x14ac:dyDescent="0.25">
      <c r="A852" s="233" t="s">
        <v>2256</v>
      </c>
    </row>
    <row r="853" spans="1:1" ht="15.95" customHeight="1" x14ac:dyDescent="0.25">
      <c r="A853" s="233" t="s">
        <v>2257</v>
      </c>
    </row>
    <row r="854" spans="1:1" ht="15.95" customHeight="1" x14ac:dyDescent="0.25">
      <c r="A854" s="233" t="s">
        <v>2258</v>
      </c>
    </row>
    <row r="855" spans="1:1" ht="15.95" customHeight="1" x14ac:dyDescent="0.25">
      <c r="A855" s="233" t="s">
        <v>2259</v>
      </c>
    </row>
    <row r="856" spans="1:1" ht="15.95" customHeight="1" x14ac:dyDescent="0.25">
      <c r="A856" s="233" t="s">
        <v>863</v>
      </c>
    </row>
    <row r="857" spans="1:1" ht="15.95" customHeight="1" x14ac:dyDescent="0.25">
      <c r="A857" s="233" t="s">
        <v>2260</v>
      </c>
    </row>
    <row r="858" spans="1:1" ht="15.95" customHeight="1" x14ac:dyDescent="0.25">
      <c r="A858" s="233" t="s">
        <v>864</v>
      </c>
    </row>
    <row r="859" spans="1:1" ht="15.95" customHeight="1" x14ac:dyDescent="0.25">
      <c r="A859" s="233" t="s">
        <v>2261</v>
      </c>
    </row>
    <row r="860" spans="1:1" ht="15.95" customHeight="1" x14ac:dyDescent="0.25">
      <c r="A860" s="233" t="s">
        <v>865</v>
      </c>
    </row>
    <row r="861" spans="1:1" ht="15.95" customHeight="1" x14ac:dyDescent="0.25">
      <c r="A861" s="233" t="s">
        <v>866</v>
      </c>
    </row>
    <row r="862" spans="1:1" ht="15.95" customHeight="1" x14ac:dyDescent="0.25">
      <c r="A862" s="233" t="s">
        <v>2262</v>
      </c>
    </row>
    <row r="863" spans="1:1" ht="15.95" customHeight="1" x14ac:dyDescent="0.25">
      <c r="A863" s="233" t="s">
        <v>2263</v>
      </c>
    </row>
    <row r="864" spans="1:1" ht="15.95" customHeight="1" x14ac:dyDescent="0.25">
      <c r="A864" s="233" t="s">
        <v>867</v>
      </c>
    </row>
    <row r="865" spans="1:1" ht="15.95" customHeight="1" x14ac:dyDescent="0.25">
      <c r="A865" s="233" t="s">
        <v>868</v>
      </c>
    </row>
    <row r="866" spans="1:1" ht="15.95" customHeight="1" x14ac:dyDescent="0.25">
      <c r="A866" s="233" t="s">
        <v>869</v>
      </c>
    </row>
    <row r="867" spans="1:1" ht="15.95" customHeight="1" x14ac:dyDescent="0.25">
      <c r="A867" s="233" t="s">
        <v>2264</v>
      </c>
    </row>
    <row r="868" spans="1:1" ht="15.95" customHeight="1" x14ac:dyDescent="0.25">
      <c r="A868" s="233" t="s">
        <v>2265</v>
      </c>
    </row>
    <row r="869" spans="1:1" ht="15.95" customHeight="1" x14ac:dyDescent="0.25">
      <c r="A869" s="233" t="s">
        <v>870</v>
      </c>
    </row>
    <row r="870" spans="1:1" ht="15.95" customHeight="1" x14ac:dyDescent="0.25">
      <c r="A870" s="233" t="s">
        <v>2266</v>
      </c>
    </row>
    <row r="871" spans="1:1" ht="15.95" customHeight="1" x14ac:dyDescent="0.25">
      <c r="A871" s="233" t="s">
        <v>871</v>
      </c>
    </row>
    <row r="872" spans="1:1" ht="15.95" customHeight="1" x14ac:dyDescent="0.25">
      <c r="A872" s="233" t="s">
        <v>872</v>
      </c>
    </row>
    <row r="873" spans="1:1" ht="15.95" customHeight="1" x14ac:dyDescent="0.25">
      <c r="A873" s="233" t="s">
        <v>2267</v>
      </c>
    </row>
    <row r="874" spans="1:1" ht="15.95" customHeight="1" x14ac:dyDescent="0.25">
      <c r="A874" s="233" t="s">
        <v>2268</v>
      </c>
    </row>
    <row r="875" spans="1:1" ht="15.95" customHeight="1" x14ac:dyDescent="0.25">
      <c r="A875" s="233" t="s">
        <v>873</v>
      </c>
    </row>
    <row r="876" spans="1:1" ht="15.95" customHeight="1" x14ac:dyDescent="0.25">
      <c r="A876" s="233" t="s">
        <v>874</v>
      </c>
    </row>
    <row r="877" spans="1:1" ht="15.95" customHeight="1" x14ac:dyDescent="0.25">
      <c r="A877" s="233" t="s">
        <v>2269</v>
      </c>
    </row>
    <row r="878" spans="1:1" ht="15.95" customHeight="1" x14ac:dyDescent="0.25">
      <c r="A878" s="233" t="s">
        <v>875</v>
      </c>
    </row>
    <row r="879" spans="1:1" ht="15.95" customHeight="1" x14ac:dyDescent="0.25">
      <c r="A879" s="233" t="s">
        <v>876</v>
      </c>
    </row>
    <row r="880" spans="1:1" ht="15.95" customHeight="1" x14ac:dyDescent="0.25">
      <c r="A880" s="233" t="s">
        <v>2270</v>
      </c>
    </row>
    <row r="881" spans="1:1" ht="15.95" customHeight="1" x14ac:dyDescent="0.25">
      <c r="A881" s="233" t="s">
        <v>877</v>
      </c>
    </row>
    <row r="882" spans="1:1" ht="15.95" customHeight="1" x14ac:dyDescent="0.25">
      <c r="A882" s="233" t="s">
        <v>878</v>
      </c>
    </row>
    <row r="883" spans="1:1" ht="15.95" customHeight="1" x14ac:dyDescent="0.25">
      <c r="A883" s="233" t="s">
        <v>879</v>
      </c>
    </row>
    <row r="884" spans="1:1" ht="15.95" customHeight="1" x14ac:dyDescent="0.25">
      <c r="A884" s="233" t="s">
        <v>2271</v>
      </c>
    </row>
    <row r="885" spans="1:1" ht="15.95" customHeight="1" x14ac:dyDescent="0.25">
      <c r="A885" s="233" t="s">
        <v>880</v>
      </c>
    </row>
    <row r="886" spans="1:1" ht="15.95" customHeight="1" x14ac:dyDescent="0.25">
      <c r="A886" s="233" t="s">
        <v>881</v>
      </c>
    </row>
    <row r="887" spans="1:1" ht="15.95" customHeight="1" x14ac:dyDescent="0.25">
      <c r="A887" s="233" t="s">
        <v>2272</v>
      </c>
    </row>
    <row r="888" spans="1:1" ht="15.95" customHeight="1" x14ac:dyDescent="0.25">
      <c r="A888" s="233" t="s">
        <v>882</v>
      </c>
    </row>
    <row r="889" spans="1:1" ht="15.95" customHeight="1" x14ac:dyDescent="0.25">
      <c r="A889" s="233" t="s">
        <v>2273</v>
      </c>
    </row>
    <row r="890" spans="1:1" ht="15.95" customHeight="1" x14ac:dyDescent="0.25">
      <c r="A890" s="233" t="s">
        <v>883</v>
      </c>
    </row>
    <row r="891" spans="1:1" ht="15.95" customHeight="1" x14ac:dyDescent="0.25">
      <c r="A891" s="233" t="s">
        <v>884</v>
      </c>
    </row>
    <row r="892" spans="1:1" ht="15.95" customHeight="1" x14ac:dyDescent="0.25">
      <c r="A892" s="233" t="s">
        <v>2274</v>
      </c>
    </row>
    <row r="893" spans="1:1" ht="15.95" customHeight="1" x14ac:dyDescent="0.25">
      <c r="A893" s="233" t="s">
        <v>2275</v>
      </c>
    </row>
    <row r="894" spans="1:1" ht="15.95" customHeight="1" x14ac:dyDescent="0.25">
      <c r="A894" s="233" t="s">
        <v>164</v>
      </c>
    </row>
    <row r="895" spans="1:1" ht="15.95" customHeight="1" x14ac:dyDescent="0.25">
      <c r="A895" s="233" t="s">
        <v>2276</v>
      </c>
    </row>
    <row r="896" spans="1:1" ht="15.95" customHeight="1" x14ac:dyDescent="0.25">
      <c r="A896" s="233" t="s">
        <v>885</v>
      </c>
    </row>
    <row r="897" spans="1:1" ht="15.95" customHeight="1" x14ac:dyDescent="0.25">
      <c r="A897" s="233" t="s">
        <v>886</v>
      </c>
    </row>
    <row r="898" spans="1:1" ht="15.95" customHeight="1" x14ac:dyDescent="0.25">
      <c r="A898" s="233" t="s">
        <v>887</v>
      </c>
    </row>
    <row r="899" spans="1:1" ht="15.95" customHeight="1" x14ac:dyDescent="0.25">
      <c r="A899" s="233" t="s">
        <v>888</v>
      </c>
    </row>
    <row r="900" spans="1:1" ht="15.95" customHeight="1" x14ac:dyDescent="0.25">
      <c r="A900" s="233" t="s">
        <v>2277</v>
      </c>
    </row>
    <row r="901" spans="1:1" ht="15.95" customHeight="1" x14ac:dyDescent="0.25">
      <c r="A901" s="233" t="s">
        <v>889</v>
      </c>
    </row>
    <row r="902" spans="1:1" ht="15.95" customHeight="1" x14ac:dyDescent="0.25">
      <c r="A902" s="233" t="s">
        <v>890</v>
      </c>
    </row>
    <row r="903" spans="1:1" ht="15.95" customHeight="1" x14ac:dyDescent="0.25">
      <c r="A903" s="233" t="s">
        <v>2278</v>
      </c>
    </row>
    <row r="904" spans="1:1" ht="15.95" customHeight="1" x14ac:dyDescent="0.25">
      <c r="A904" s="233" t="s">
        <v>891</v>
      </c>
    </row>
    <row r="905" spans="1:1" ht="15.95" customHeight="1" x14ac:dyDescent="0.25">
      <c r="A905" s="233" t="s">
        <v>2279</v>
      </c>
    </row>
    <row r="906" spans="1:1" ht="15.95" customHeight="1" x14ac:dyDescent="0.25">
      <c r="A906" s="233" t="s">
        <v>892</v>
      </c>
    </row>
    <row r="907" spans="1:1" ht="15.95" customHeight="1" x14ac:dyDescent="0.25">
      <c r="A907" s="233" t="s">
        <v>2280</v>
      </c>
    </row>
    <row r="908" spans="1:1" ht="15.95" customHeight="1" x14ac:dyDescent="0.25">
      <c r="A908" s="233" t="s">
        <v>893</v>
      </c>
    </row>
    <row r="909" spans="1:1" ht="15.95" customHeight="1" x14ac:dyDescent="0.25">
      <c r="A909" s="233" t="s">
        <v>2281</v>
      </c>
    </row>
    <row r="910" spans="1:1" ht="15.95" customHeight="1" x14ac:dyDescent="0.25">
      <c r="A910" s="233" t="s">
        <v>894</v>
      </c>
    </row>
    <row r="911" spans="1:1" ht="15.95" customHeight="1" x14ac:dyDescent="0.25">
      <c r="A911" s="233" t="s">
        <v>2282</v>
      </c>
    </row>
    <row r="912" spans="1:1" ht="15.95" customHeight="1" x14ac:dyDescent="0.25">
      <c r="A912" s="233" t="s">
        <v>895</v>
      </c>
    </row>
    <row r="913" spans="1:1" ht="15.95" customHeight="1" x14ac:dyDescent="0.25">
      <c r="A913" s="233" t="s">
        <v>896</v>
      </c>
    </row>
    <row r="914" spans="1:1" ht="15.95" customHeight="1" x14ac:dyDescent="0.25">
      <c r="A914" s="233" t="s">
        <v>897</v>
      </c>
    </row>
    <row r="915" spans="1:1" ht="15.95" customHeight="1" x14ac:dyDescent="0.25">
      <c r="A915" s="233" t="s">
        <v>898</v>
      </c>
    </row>
    <row r="916" spans="1:1" ht="15.95" customHeight="1" x14ac:dyDescent="0.25">
      <c r="A916" s="233" t="s">
        <v>899</v>
      </c>
    </row>
    <row r="917" spans="1:1" ht="15.95" customHeight="1" x14ac:dyDescent="0.25">
      <c r="A917" s="233" t="s">
        <v>900</v>
      </c>
    </row>
    <row r="918" spans="1:1" ht="15.95" customHeight="1" x14ac:dyDescent="0.25">
      <c r="A918" s="233" t="s">
        <v>901</v>
      </c>
    </row>
    <row r="919" spans="1:1" ht="15.95" customHeight="1" x14ac:dyDescent="0.25">
      <c r="A919" s="233" t="s">
        <v>902</v>
      </c>
    </row>
    <row r="920" spans="1:1" ht="15.95" customHeight="1" x14ac:dyDescent="0.25">
      <c r="A920" s="233" t="s">
        <v>1772</v>
      </c>
    </row>
    <row r="921" spans="1:1" ht="15.95" customHeight="1" x14ac:dyDescent="0.25">
      <c r="A921" s="233" t="s">
        <v>903</v>
      </c>
    </row>
    <row r="922" spans="1:1" ht="15.95" customHeight="1" x14ac:dyDescent="0.25">
      <c r="A922" s="233" t="s">
        <v>904</v>
      </c>
    </row>
    <row r="923" spans="1:1" ht="15.95" customHeight="1" x14ac:dyDescent="0.25">
      <c r="A923" s="233" t="s">
        <v>2283</v>
      </c>
    </row>
    <row r="924" spans="1:1" ht="15.95" customHeight="1" x14ac:dyDescent="0.25">
      <c r="A924" s="233" t="s">
        <v>2284</v>
      </c>
    </row>
    <row r="925" spans="1:1" ht="15.95" customHeight="1" x14ac:dyDescent="0.25">
      <c r="A925" s="233" t="s">
        <v>2285</v>
      </c>
    </row>
    <row r="926" spans="1:1" ht="15.95" customHeight="1" x14ac:dyDescent="0.25">
      <c r="A926" s="233" t="s">
        <v>2286</v>
      </c>
    </row>
    <row r="927" spans="1:1" ht="15.95" customHeight="1" x14ac:dyDescent="0.25">
      <c r="A927" s="233" t="s">
        <v>905</v>
      </c>
    </row>
    <row r="928" spans="1:1" ht="15.95" customHeight="1" x14ac:dyDescent="0.25">
      <c r="A928" s="233" t="s">
        <v>906</v>
      </c>
    </row>
    <row r="929" spans="1:1" ht="15.95" customHeight="1" x14ac:dyDescent="0.25">
      <c r="A929" s="233" t="s">
        <v>2287</v>
      </c>
    </row>
    <row r="930" spans="1:1" ht="15.95" customHeight="1" x14ac:dyDescent="0.25">
      <c r="A930" s="233" t="s">
        <v>907</v>
      </c>
    </row>
    <row r="931" spans="1:1" ht="15.95" customHeight="1" x14ac:dyDescent="0.25">
      <c r="A931" s="233" t="s">
        <v>2288</v>
      </c>
    </row>
    <row r="932" spans="1:1" ht="15.95" customHeight="1" x14ac:dyDescent="0.25">
      <c r="A932" s="233" t="s">
        <v>908</v>
      </c>
    </row>
    <row r="933" spans="1:1" ht="15.95" customHeight="1" x14ac:dyDescent="0.25">
      <c r="A933" s="233" t="s">
        <v>909</v>
      </c>
    </row>
    <row r="934" spans="1:1" ht="15.95" customHeight="1" x14ac:dyDescent="0.25">
      <c r="A934" s="233" t="s">
        <v>910</v>
      </c>
    </row>
    <row r="935" spans="1:1" ht="15.95" customHeight="1" x14ac:dyDescent="0.25">
      <c r="A935" s="233" t="s">
        <v>2289</v>
      </c>
    </row>
    <row r="936" spans="1:1" ht="15.95" customHeight="1" x14ac:dyDescent="0.25">
      <c r="A936" s="233" t="s">
        <v>2290</v>
      </c>
    </row>
    <row r="937" spans="1:1" ht="15.95" customHeight="1" x14ac:dyDescent="0.25">
      <c r="A937" s="233" t="s">
        <v>2291</v>
      </c>
    </row>
    <row r="938" spans="1:1" ht="15.95" customHeight="1" x14ac:dyDescent="0.25">
      <c r="A938" s="233" t="s">
        <v>911</v>
      </c>
    </row>
    <row r="939" spans="1:1" ht="15.95" customHeight="1" x14ac:dyDescent="0.25">
      <c r="A939" s="233" t="s">
        <v>912</v>
      </c>
    </row>
    <row r="940" spans="1:1" ht="15.95" customHeight="1" x14ac:dyDescent="0.25">
      <c r="A940" s="233" t="s">
        <v>2292</v>
      </c>
    </row>
    <row r="941" spans="1:1" ht="15.95" customHeight="1" x14ac:dyDescent="0.25">
      <c r="A941" s="233" t="s">
        <v>2293</v>
      </c>
    </row>
    <row r="942" spans="1:1" ht="15.95" customHeight="1" x14ac:dyDescent="0.25">
      <c r="A942" s="233" t="s">
        <v>2294</v>
      </c>
    </row>
    <row r="943" spans="1:1" ht="15.95" customHeight="1" x14ac:dyDescent="0.25">
      <c r="A943" s="233" t="s">
        <v>2295</v>
      </c>
    </row>
    <row r="944" spans="1:1" ht="15.95" customHeight="1" x14ac:dyDescent="0.25">
      <c r="A944" s="233" t="s">
        <v>913</v>
      </c>
    </row>
    <row r="945" spans="1:1" ht="15.95" customHeight="1" x14ac:dyDescent="0.25">
      <c r="A945" s="233" t="s">
        <v>2296</v>
      </c>
    </row>
    <row r="946" spans="1:1" ht="15.95" customHeight="1" x14ac:dyDescent="0.25">
      <c r="A946" s="233" t="s">
        <v>914</v>
      </c>
    </row>
    <row r="947" spans="1:1" ht="15.95" customHeight="1" x14ac:dyDescent="0.25">
      <c r="A947" s="233" t="s">
        <v>915</v>
      </c>
    </row>
    <row r="948" spans="1:1" ht="15.95" customHeight="1" x14ac:dyDescent="0.25">
      <c r="A948" s="233" t="s">
        <v>916</v>
      </c>
    </row>
    <row r="949" spans="1:1" ht="15.95" customHeight="1" x14ac:dyDescent="0.25">
      <c r="A949" s="233" t="s">
        <v>917</v>
      </c>
    </row>
    <row r="950" spans="1:1" ht="15.95" customHeight="1" x14ac:dyDescent="0.25">
      <c r="A950" s="233" t="s">
        <v>2297</v>
      </c>
    </row>
    <row r="951" spans="1:1" ht="15.95" customHeight="1" x14ac:dyDescent="0.25">
      <c r="A951" s="233" t="s">
        <v>2298</v>
      </c>
    </row>
    <row r="952" spans="1:1" ht="15.95" customHeight="1" x14ac:dyDescent="0.25">
      <c r="A952" s="233" t="s">
        <v>2299</v>
      </c>
    </row>
    <row r="953" spans="1:1" ht="15.95" customHeight="1" x14ac:dyDescent="0.25">
      <c r="A953" s="233" t="s">
        <v>2300</v>
      </c>
    </row>
    <row r="954" spans="1:1" ht="15.95" customHeight="1" x14ac:dyDescent="0.25">
      <c r="A954" s="233" t="s">
        <v>918</v>
      </c>
    </row>
    <row r="955" spans="1:1" ht="15.95" customHeight="1" x14ac:dyDescent="0.25">
      <c r="A955" s="233" t="s">
        <v>3197</v>
      </c>
    </row>
    <row r="956" spans="1:1" ht="15.95" customHeight="1" x14ac:dyDescent="0.25">
      <c r="A956" s="233" t="s">
        <v>919</v>
      </c>
    </row>
    <row r="957" spans="1:1" ht="15.95" customHeight="1" x14ac:dyDescent="0.25">
      <c r="A957" s="233" t="s">
        <v>2301</v>
      </c>
    </row>
    <row r="958" spans="1:1" ht="15.95" customHeight="1" x14ac:dyDescent="0.25">
      <c r="A958" s="233" t="s">
        <v>2302</v>
      </c>
    </row>
    <row r="959" spans="1:1" ht="15.95" customHeight="1" x14ac:dyDescent="0.25">
      <c r="A959" s="233" t="s">
        <v>2303</v>
      </c>
    </row>
    <row r="960" spans="1:1" ht="15.95" customHeight="1" x14ac:dyDescent="0.25">
      <c r="A960" s="233" t="s">
        <v>1773</v>
      </c>
    </row>
    <row r="961" spans="1:1" ht="15.95" customHeight="1" x14ac:dyDescent="0.25">
      <c r="A961" s="233" t="s">
        <v>2304</v>
      </c>
    </row>
    <row r="962" spans="1:1" ht="15.95" customHeight="1" x14ac:dyDescent="0.25">
      <c r="A962" s="233" t="s">
        <v>920</v>
      </c>
    </row>
    <row r="963" spans="1:1" ht="15.95" customHeight="1" x14ac:dyDescent="0.25">
      <c r="A963" s="233" t="s">
        <v>921</v>
      </c>
    </row>
    <row r="964" spans="1:1" ht="15.95" customHeight="1" x14ac:dyDescent="0.25">
      <c r="A964" s="233" t="s">
        <v>2305</v>
      </c>
    </row>
    <row r="965" spans="1:1" ht="15.95" customHeight="1" x14ac:dyDescent="0.25">
      <c r="A965" s="233" t="s">
        <v>2306</v>
      </c>
    </row>
    <row r="966" spans="1:1" ht="15.95" customHeight="1" x14ac:dyDescent="0.25">
      <c r="A966" s="233" t="s">
        <v>2307</v>
      </c>
    </row>
    <row r="967" spans="1:1" ht="15.95" customHeight="1" x14ac:dyDescent="0.25">
      <c r="A967" s="233" t="s">
        <v>922</v>
      </c>
    </row>
    <row r="968" spans="1:1" ht="15.95" customHeight="1" x14ac:dyDescent="0.25">
      <c r="A968" s="233" t="s">
        <v>923</v>
      </c>
    </row>
    <row r="969" spans="1:1" ht="15.95" customHeight="1" x14ac:dyDescent="0.25">
      <c r="A969" s="233" t="s">
        <v>924</v>
      </c>
    </row>
    <row r="970" spans="1:1" ht="15.95" customHeight="1" x14ac:dyDescent="0.25">
      <c r="A970" s="233" t="s">
        <v>2308</v>
      </c>
    </row>
    <row r="971" spans="1:1" ht="15.95" customHeight="1" x14ac:dyDescent="0.25">
      <c r="A971" s="233" t="s">
        <v>2309</v>
      </c>
    </row>
    <row r="972" spans="1:1" ht="15.95" customHeight="1" x14ac:dyDescent="0.25">
      <c r="A972" s="233" t="s">
        <v>2310</v>
      </c>
    </row>
    <row r="973" spans="1:1" ht="15.95" customHeight="1" x14ac:dyDescent="0.25">
      <c r="A973" s="233" t="s">
        <v>2311</v>
      </c>
    </row>
    <row r="974" spans="1:1" ht="15.95" customHeight="1" x14ac:dyDescent="0.25">
      <c r="A974" s="233" t="s">
        <v>2312</v>
      </c>
    </row>
    <row r="975" spans="1:1" ht="15.95" customHeight="1" x14ac:dyDescent="0.25">
      <c r="A975" s="233" t="s">
        <v>2313</v>
      </c>
    </row>
    <row r="976" spans="1:1" ht="15.95" customHeight="1" x14ac:dyDescent="0.25">
      <c r="A976" s="233" t="s">
        <v>2314</v>
      </c>
    </row>
    <row r="977" spans="1:1" ht="15.95" customHeight="1" x14ac:dyDescent="0.25">
      <c r="A977" s="233" t="s">
        <v>925</v>
      </c>
    </row>
    <row r="978" spans="1:1" ht="15.95" customHeight="1" x14ac:dyDescent="0.25">
      <c r="A978" s="233" t="s">
        <v>2315</v>
      </c>
    </row>
    <row r="979" spans="1:1" ht="15.95" customHeight="1" x14ac:dyDescent="0.25">
      <c r="A979" s="233" t="s">
        <v>2316</v>
      </c>
    </row>
    <row r="980" spans="1:1" ht="15.95" customHeight="1" x14ac:dyDescent="0.25">
      <c r="A980" s="233" t="s">
        <v>926</v>
      </c>
    </row>
    <row r="981" spans="1:1" ht="15.95" customHeight="1" x14ac:dyDescent="0.25">
      <c r="A981" s="233" t="s">
        <v>2317</v>
      </c>
    </row>
    <row r="982" spans="1:1" ht="15.95" customHeight="1" x14ac:dyDescent="0.25">
      <c r="A982" s="233" t="s">
        <v>927</v>
      </c>
    </row>
    <row r="983" spans="1:1" ht="15.95" customHeight="1" x14ac:dyDescent="0.25">
      <c r="A983" s="233" t="s">
        <v>2318</v>
      </c>
    </row>
    <row r="984" spans="1:1" ht="15.95" customHeight="1" x14ac:dyDescent="0.25">
      <c r="A984" s="233" t="s">
        <v>2319</v>
      </c>
    </row>
    <row r="985" spans="1:1" ht="15.95" customHeight="1" x14ac:dyDescent="0.25">
      <c r="A985" s="233" t="s">
        <v>928</v>
      </c>
    </row>
    <row r="986" spans="1:1" ht="15.95" customHeight="1" x14ac:dyDescent="0.25">
      <c r="A986" s="233" t="s">
        <v>3070</v>
      </c>
    </row>
    <row r="987" spans="1:1" ht="15.95" customHeight="1" x14ac:dyDescent="0.25">
      <c r="A987" s="233" t="s">
        <v>3071</v>
      </c>
    </row>
    <row r="988" spans="1:1" ht="15.95" customHeight="1" x14ac:dyDescent="0.25">
      <c r="A988" s="233" t="s">
        <v>929</v>
      </c>
    </row>
    <row r="989" spans="1:1" ht="15.95" customHeight="1" x14ac:dyDescent="0.25">
      <c r="A989" s="233" t="s">
        <v>2320</v>
      </c>
    </row>
    <row r="990" spans="1:1" ht="15.95" customHeight="1" x14ac:dyDescent="0.25">
      <c r="A990" s="233" t="s">
        <v>2321</v>
      </c>
    </row>
    <row r="991" spans="1:1" ht="15.95" customHeight="1" x14ac:dyDescent="0.25">
      <c r="A991" s="233" t="s">
        <v>2322</v>
      </c>
    </row>
    <row r="992" spans="1:1" ht="15.95" customHeight="1" x14ac:dyDescent="0.25">
      <c r="A992" s="233" t="s">
        <v>2323</v>
      </c>
    </row>
    <row r="993" spans="1:1" ht="15.95" customHeight="1" x14ac:dyDescent="0.25">
      <c r="A993" s="233" t="s">
        <v>2324</v>
      </c>
    </row>
    <row r="994" spans="1:1" ht="15.95" customHeight="1" x14ac:dyDescent="0.25">
      <c r="A994" s="233" t="s">
        <v>930</v>
      </c>
    </row>
    <row r="995" spans="1:1" ht="15.95" customHeight="1" x14ac:dyDescent="0.25">
      <c r="A995" s="233" t="s">
        <v>931</v>
      </c>
    </row>
    <row r="996" spans="1:1" ht="15.95" customHeight="1" x14ac:dyDescent="0.25">
      <c r="A996" s="233" t="s">
        <v>2325</v>
      </c>
    </row>
    <row r="997" spans="1:1" ht="15.95" customHeight="1" x14ac:dyDescent="0.25">
      <c r="A997" s="233" t="s">
        <v>2326</v>
      </c>
    </row>
    <row r="998" spans="1:1" ht="15.95" customHeight="1" x14ac:dyDescent="0.25">
      <c r="A998" s="233" t="s">
        <v>2327</v>
      </c>
    </row>
    <row r="999" spans="1:1" ht="15.95" customHeight="1" x14ac:dyDescent="0.25">
      <c r="A999" s="233" t="s">
        <v>2328</v>
      </c>
    </row>
    <row r="1000" spans="1:1" ht="15.95" customHeight="1" x14ac:dyDescent="0.25">
      <c r="A1000" s="233" t="s">
        <v>2329</v>
      </c>
    </row>
    <row r="1001" spans="1:1" ht="15.95" customHeight="1" x14ac:dyDescent="0.25">
      <c r="A1001" s="233" t="s">
        <v>2330</v>
      </c>
    </row>
    <row r="1002" spans="1:1" ht="15.95" customHeight="1" x14ac:dyDescent="0.25">
      <c r="A1002" s="233" t="s">
        <v>932</v>
      </c>
    </row>
    <row r="1003" spans="1:1" ht="15.95" customHeight="1" x14ac:dyDescent="0.25">
      <c r="A1003" s="233" t="s">
        <v>933</v>
      </c>
    </row>
    <row r="1004" spans="1:1" ht="15.95" customHeight="1" x14ac:dyDescent="0.25">
      <c r="A1004" s="233" t="s">
        <v>934</v>
      </c>
    </row>
    <row r="1005" spans="1:1" ht="15.95" customHeight="1" x14ac:dyDescent="0.25">
      <c r="A1005" s="233" t="s">
        <v>2331</v>
      </c>
    </row>
    <row r="1006" spans="1:1" ht="15.95" customHeight="1" x14ac:dyDescent="0.25">
      <c r="A1006" s="233" t="s">
        <v>935</v>
      </c>
    </row>
    <row r="1007" spans="1:1" ht="15.95" customHeight="1" x14ac:dyDescent="0.25">
      <c r="A1007" s="233" t="s">
        <v>2332</v>
      </c>
    </row>
    <row r="1008" spans="1:1" ht="15.95" customHeight="1" x14ac:dyDescent="0.25">
      <c r="A1008" s="233" t="s">
        <v>936</v>
      </c>
    </row>
    <row r="1009" spans="1:1" ht="15.95" customHeight="1" x14ac:dyDescent="0.25">
      <c r="A1009" s="233" t="s">
        <v>2333</v>
      </c>
    </row>
    <row r="1010" spans="1:1" ht="15.95" customHeight="1" x14ac:dyDescent="0.25">
      <c r="A1010" s="233" t="s">
        <v>937</v>
      </c>
    </row>
    <row r="1011" spans="1:1" ht="15.95" customHeight="1" x14ac:dyDescent="0.25">
      <c r="A1011" s="233" t="s">
        <v>2334</v>
      </c>
    </row>
    <row r="1012" spans="1:1" ht="15.95" customHeight="1" x14ac:dyDescent="0.25">
      <c r="A1012" s="233" t="s">
        <v>2335</v>
      </c>
    </row>
    <row r="1013" spans="1:1" ht="15.95" customHeight="1" x14ac:dyDescent="0.25">
      <c r="A1013" s="233" t="s">
        <v>938</v>
      </c>
    </row>
    <row r="1014" spans="1:1" ht="15.95" customHeight="1" x14ac:dyDescent="0.25">
      <c r="A1014" s="233" t="s">
        <v>939</v>
      </c>
    </row>
    <row r="1015" spans="1:1" ht="15.95" customHeight="1" x14ac:dyDescent="0.25">
      <c r="A1015" s="233" t="s">
        <v>2336</v>
      </c>
    </row>
    <row r="1016" spans="1:1" ht="15.95" customHeight="1" x14ac:dyDescent="0.25">
      <c r="A1016" s="233" t="s">
        <v>940</v>
      </c>
    </row>
    <row r="1017" spans="1:1" ht="15.95" customHeight="1" x14ac:dyDescent="0.25">
      <c r="A1017" s="233" t="s">
        <v>941</v>
      </c>
    </row>
    <row r="1018" spans="1:1" ht="15.95" customHeight="1" x14ac:dyDescent="0.25">
      <c r="A1018" s="233" t="s">
        <v>2337</v>
      </c>
    </row>
    <row r="1019" spans="1:1" ht="15.95" customHeight="1" x14ac:dyDescent="0.25">
      <c r="A1019" s="233" t="s">
        <v>942</v>
      </c>
    </row>
    <row r="1020" spans="1:1" ht="15.95" customHeight="1" x14ac:dyDescent="0.25">
      <c r="A1020" s="233" t="s">
        <v>3072</v>
      </c>
    </row>
    <row r="1021" spans="1:1" ht="15.95" customHeight="1" x14ac:dyDescent="0.25">
      <c r="A1021" s="233" t="s">
        <v>943</v>
      </c>
    </row>
    <row r="1022" spans="1:1" ht="15.95" customHeight="1" x14ac:dyDescent="0.25">
      <c r="A1022" s="233" t="s">
        <v>944</v>
      </c>
    </row>
    <row r="1023" spans="1:1" ht="15.95" customHeight="1" x14ac:dyDescent="0.25">
      <c r="A1023" s="233" t="s">
        <v>945</v>
      </c>
    </row>
    <row r="1024" spans="1:1" ht="15.95" customHeight="1" x14ac:dyDescent="0.25">
      <c r="A1024" s="233" t="s">
        <v>2338</v>
      </c>
    </row>
    <row r="1025" spans="1:1" ht="15.95" customHeight="1" x14ac:dyDescent="0.25">
      <c r="A1025" s="233" t="s">
        <v>2339</v>
      </c>
    </row>
    <row r="1026" spans="1:1" ht="15.95" customHeight="1" x14ac:dyDescent="0.25">
      <c r="A1026" s="233" t="s">
        <v>2340</v>
      </c>
    </row>
    <row r="1027" spans="1:1" ht="15.95" customHeight="1" x14ac:dyDescent="0.25">
      <c r="A1027" s="233" t="s">
        <v>2341</v>
      </c>
    </row>
    <row r="1028" spans="1:1" ht="15.95" customHeight="1" x14ac:dyDescent="0.25">
      <c r="A1028" s="233" t="s">
        <v>2342</v>
      </c>
    </row>
    <row r="1029" spans="1:1" ht="15.95" customHeight="1" x14ac:dyDescent="0.25">
      <c r="A1029" s="233" t="s">
        <v>2343</v>
      </c>
    </row>
    <row r="1030" spans="1:1" ht="15.95" customHeight="1" x14ac:dyDescent="0.25">
      <c r="A1030" s="233" t="s">
        <v>2344</v>
      </c>
    </row>
    <row r="1031" spans="1:1" ht="15.95" customHeight="1" x14ac:dyDescent="0.25">
      <c r="A1031" s="233" t="s">
        <v>2345</v>
      </c>
    </row>
    <row r="1032" spans="1:1" ht="15.95" customHeight="1" x14ac:dyDescent="0.25">
      <c r="A1032" s="233" t="s">
        <v>946</v>
      </c>
    </row>
    <row r="1033" spans="1:1" ht="15.95" customHeight="1" x14ac:dyDescent="0.25">
      <c r="A1033" s="233" t="s">
        <v>2346</v>
      </c>
    </row>
    <row r="1034" spans="1:1" ht="15.95" customHeight="1" x14ac:dyDescent="0.25">
      <c r="A1034" s="233" t="s">
        <v>947</v>
      </c>
    </row>
    <row r="1035" spans="1:1" ht="15.95" customHeight="1" x14ac:dyDescent="0.25">
      <c r="A1035" s="233" t="s">
        <v>2347</v>
      </c>
    </row>
    <row r="1036" spans="1:1" ht="15.95" customHeight="1" x14ac:dyDescent="0.25">
      <c r="A1036" s="233" t="s">
        <v>2348</v>
      </c>
    </row>
    <row r="1037" spans="1:1" ht="15.95" customHeight="1" x14ac:dyDescent="0.25">
      <c r="A1037" s="233" t="s">
        <v>948</v>
      </c>
    </row>
    <row r="1038" spans="1:1" ht="15.95" customHeight="1" x14ac:dyDescent="0.25">
      <c r="A1038" s="233" t="s">
        <v>2349</v>
      </c>
    </row>
    <row r="1039" spans="1:1" ht="15.95" customHeight="1" x14ac:dyDescent="0.25">
      <c r="A1039" s="233" t="s">
        <v>2350</v>
      </c>
    </row>
    <row r="1040" spans="1:1" ht="15.95" customHeight="1" x14ac:dyDescent="0.25">
      <c r="A1040" s="233" t="s">
        <v>2351</v>
      </c>
    </row>
    <row r="1041" spans="1:1" ht="15.95" customHeight="1" x14ac:dyDescent="0.25">
      <c r="A1041" s="233" t="s">
        <v>2352</v>
      </c>
    </row>
    <row r="1042" spans="1:1" ht="15.95" customHeight="1" x14ac:dyDescent="0.25">
      <c r="A1042" s="233" t="s">
        <v>949</v>
      </c>
    </row>
    <row r="1043" spans="1:1" ht="15.95" customHeight="1" x14ac:dyDescent="0.25">
      <c r="A1043" s="233" t="s">
        <v>950</v>
      </c>
    </row>
    <row r="1044" spans="1:1" ht="15.95" customHeight="1" x14ac:dyDescent="0.25">
      <c r="A1044" s="233" t="s">
        <v>2353</v>
      </c>
    </row>
    <row r="1045" spans="1:1" ht="15.95" customHeight="1" x14ac:dyDescent="0.25">
      <c r="A1045" s="233" t="s">
        <v>951</v>
      </c>
    </row>
    <row r="1046" spans="1:1" ht="15.95" customHeight="1" x14ac:dyDescent="0.25">
      <c r="A1046" s="233" t="s">
        <v>952</v>
      </c>
    </row>
    <row r="1047" spans="1:1" ht="15.95" customHeight="1" x14ac:dyDescent="0.25">
      <c r="A1047" s="233" t="s">
        <v>2354</v>
      </c>
    </row>
    <row r="1048" spans="1:1" ht="15.95" customHeight="1" x14ac:dyDescent="0.25">
      <c r="A1048" s="233" t="s">
        <v>2355</v>
      </c>
    </row>
    <row r="1049" spans="1:1" ht="15.95" customHeight="1" x14ac:dyDescent="0.25">
      <c r="A1049" s="233" t="s">
        <v>953</v>
      </c>
    </row>
    <row r="1050" spans="1:1" ht="15.95" customHeight="1" x14ac:dyDescent="0.25">
      <c r="A1050" s="233" t="s">
        <v>954</v>
      </c>
    </row>
    <row r="1051" spans="1:1" ht="15.95" customHeight="1" x14ac:dyDescent="0.25">
      <c r="A1051" s="233" t="s">
        <v>955</v>
      </c>
    </row>
    <row r="1052" spans="1:1" ht="15.95" customHeight="1" x14ac:dyDescent="0.25">
      <c r="A1052" s="233" t="s">
        <v>2356</v>
      </c>
    </row>
    <row r="1053" spans="1:1" ht="15.95" customHeight="1" x14ac:dyDescent="0.25">
      <c r="A1053" s="233" t="s">
        <v>2357</v>
      </c>
    </row>
    <row r="1054" spans="1:1" ht="15.95" customHeight="1" x14ac:dyDescent="0.25">
      <c r="A1054" s="233" t="s">
        <v>3198</v>
      </c>
    </row>
    <row r="1055" spans="1:1" ht="15.95" customHeight="1" x14ac:dyDescent="0.25">
      <c r="A1055" s="233" t="s">
        <v>956</v>
      </c>
    </row>
    <row r="1056" spans="1:1" ht="15.95" customHeight="1" x14ac:dyDescent="0.25">
      <c r="A1056" s="233" t="s">
        <v>957</v>
      </c>
    </row>
    <row r="1057" spans="1:1" ht="15.95" customHeight="1" x14ac:dyDescent="0.25">
      <c r="A1057" s="233" t="s">
        <v>2358</v>
      </c>
    </row>
    <row r="1058" spans="1:1" ht="15.95" customHeight="1" x14ac:dyDescent="0.25">
      <c r="A1058" s="233" t="s">
        <v>2359</v>
      </c>
    </row>
    <row r="1059" spans="1:1" ht="15.95" customHeight="1" x14ac:dyDescent="0.25">
      <c r="A1059" s="233" t="s">
        <v>1774</v>
      </c>
    </row>
    <row r="1060" spans="1:1" ht="15.95" customHeight="1" x14ac:dyDescent="0.25">
      <c r="A1060" s="233" t="s">
        <v>958</v>
      </c>
    </row>
    <row r="1061" spans="1:1" ht="15.95" customHeight="1" x14ac:dyDescent="0.25">
      <c r="A1061" s="233" t="s">
        <v>959</v>
      </c>
    </row>
    <row r="1062" spans="1:1" ht="15.95" customHeight="1" x14ac:dyDescent="0.25">
      <c r="A1062" s="233" t="s">
        <v>2360</v>
      </c>
    </row>
    <row r="1063" spans="1:1" ht="15.95" customHeight="1" x14ac:dyDescent="0.25">
      <c r="A1063" s="233" t="s">
        <v>2361</v>
      </c>
    </row>
    <row r="1064" spans="1:1" ht="15.95" customHeight="1" x14ac:dyDescent="0.25">
      <c r="A1064" s="233" t="s">
        <v>960</v>
      </c>
    </row>
    <row r="1065" spans="1:1" ht="15.95" customHeight="1" x14ac:dyDescent="0.25">
      <c r="A1065" s="233" t="s">
        <v>2362</v>
      </c>
    </row>
    <row r="1066" spans="1:1" ht="15.95" customHeight="1" x14ac:dyDescent="0.25">
      <c r="A1066" s="233" t="s">
        <v>2363</v>
      </c>
    </row>
    <row r="1067" spans="1:1" ht="15.95" customHeight="1" x14ac:dyDescent="0.25">
      <c r="A1067" s="233" t="s">
        <v>2364</v>
      </c>
    </row>
    <row r="1068" spans="1:1" ht="15.95" customHeight="1" x14ac:dyDescent="0.25">
      <c r="A1068" s="233" t="s">
        <v>2365</v>
      </c>
    </row>
    <row r="1069" spans="1:1" ht="15.95" customHeight="1" x14ac:dyDescent="0.25">
      <c r="A1069" s="233" t="s">
        <v>2366</v>
      </c>
    </row>
    <row r="1070" spans="1:1" ht="15.95" customHeight="1" x14ac:dyDescent="0.25">
      <c r="A1070" s="233" t="s">
        <v>2367</v>
      </c>
    </row>
    <row r="1071" spans="1:1" ht="15.95" customHeight="1" x14ac:dyDescent="0.25">
      <c r="A1071" s="233" t="s">
        <v>2368</v>
      </c>
    </row>
    <row r="1072" spans="1:1" ht="15.95" customHeight="1" x14ac:dyDescent="0.25">
      <c r="A1072" s="233" t="s">
        <v>2369</v>
      </c>
    </row>
    <row r="1073" spans="1:1" ht="15.95" customHeight="1" x14ac:dyDescent="0.25">
      <c r="A1073" s="233" t="s">
        <v>2370</v>
      </c>
    </row>
    <row r="1074" spans="1:1" ht="15.95" customHeight="1" x14ac:dyDescent="0.25">
      <c r="A1074" s="233" t="s">
        <v>2371</v>
      </c>
    </row>
    <row r="1075" spans="1:1" ht="15.95" customHeight="1" x14ac:dyDescent="0.25">
      <c r="A1075" s="233" t="s">
        <v>2372</v>
      </c>
    </row>
    <row r="1076" spans="1:1" ht="15.95" customHeight="1" x14ac:dyDescent="0.25">
      <c r="A1076" s="233" t="s">
        <v>961</v>
      </c>
    </row>
    <row r="1077" spans="1:1" ht="15.95" customHeight="1" x14ac:dyDescent="0.25">
      <c r="A1077" s="233" t="s">
        <v>2373</v>
      </c>
    </row>
    <row r="1078" spans="1:1" ht="15.95" customHeight="1" x14ac:dyDescent="0.25">
      <c r="A1078" s="233" t="s">
        <v>2374</v>
      </c>
    </row>
    <row r="1079" spans="1:1" ht="15.95" customHeight="1" x14ac:dyDescent="0.25">
      <c r="A1079" s="233" t="s">
        <v>2375</v>
      </c>
    </row>
    <row r="1080" spans="1:1" ht="15.95" customHeight="1" x14ac:dyDescent="0.25">
      <c r="A1080" s="233" t="s">
        <v>2376</v>
      </c>
    </row>
    <row r="1081" spans="1:1" ht="15.95" customHeight="1" x14ac:dyDescent="0.25">
      <c r="A1081" s="233" t="s">
        <v>962</v>
      </c>
    </row>
    <row r="1082" spans="1:1" ht="15.95" customHeight="1" x14ac:dyDescent="0.25">
      <c r="A1082" s="233" t="s">
        <v>963</v>
      </c>
    </row>
    <row r="1083" spans="1:1" ht="15.95" customHeight="1" x14ac:dyDescent="0.25">
      <c r="A1083" s="233" t="s">
        <v>2377</v>
      </c>
    </row>
    <row r="1084" spans="1:1" ht="15.95" customHeight="1" x14ac:dyDescent="0.25">
      <c r="A1084" s="233" t="s">
        <v>964</v>
      </c>
    </row>
    <row r="1085" spans="1:1" ht="15.95" customHeight="1" x14ac:dyDescent="0.25">
      <c r="A1085" s="233" t="s">
        <v>965</v>
      </c>
    </row>
    <row r="1086" spans="1:1" ht="15.95" customHeight="1" x14ac:dyDescent="0.25">
      <c r="A1086" s="233" t="s">
        <v>966</v>
      </c>
    </row>
    <row r="1087" spans="1:1" ht="15.95" customHeight="1" x14ac:dyDescent="0.25">
      <c r="A1087" s="233" t="s">
        <v>2378</v>
      </c>
    </row>
    <row r="1088" spans="1:1" ht="15.95" customHeight="1" x14ac:dyDescent="0.25">
      <c r="A1088" s="233" t="s">
        <v>2379</v>
      </c>
    </row>
    <row r="1089" spans="1:1" ht="15.95" customHeight="1" x14ac:dyDescent="0.25">
      <c r="A1089" s="233" t="s">
        <v>967</v>
      </c>
    </row>
    <row r="1090" spans="1:1" ht="15.95" customHeight="1" x14ac:dyDescent="0.25">
      <c r="A1090" s="233" t="s">
        <v>968</v>
      </c>
    </row>
    <row r="1091" spans="1:1" ht="15.95" customHeight="1" x14ac:dyDescent="0.25">
      <c r="A1091" s="233" t="s">
        <v>969</v>
      </c>
    </row>
    <row r="1092" spans="1:1" ht="15.95" customHeight="1" x14ac:dyDescent="0.25">
      <c r="A1092" s="233" t="s">
        <v>3073</v>
      </c>
    </row>
    <row r="1093" spans="1:1" ht="15.95" customHeight="1" x14ac:dyDescent="0.25">
      <c r="A1093" s="233" t="s">
        <v>970</v>
      </c>
    </row>
    <row r="1094" spans="1:1" ht="15.95" customHeight="1" x14ac:dyDescent="0.25">
      <c r="A1094" s="233" t="s">
        <v>2380</v>
      </c>
    </row>
    <row r="1095" spans="1:1" ht="15.95" customHeight="1" x14ac:dyDescent="0.25">
      <c r="A1095" s="233" t="s">
        <v>971</v>
      </c>
    </row>
    <row r="1096" spans="1:1" ht="15.95" customHeight="1" x14ac:dyDescent="0.25">
      <c r="A1096" s="233" t="s">
        <v>972</v>
      </c>
    </row>
    <row r="1097" spans="1:1" ht="15.95" customHeight="1" x14ac:dyDescent="0.25">
      <c r="A1097" s="233" t="s">
        <v>973</v>
      </c>
    </row>
    <row r="1098" spans="1:1" ht="15.95" customHeight="1" x14ac:dyDescent="0.25">
      <c r="A1098" s="233" t="s">
        <v>2381</v>
      </c>
    </row>
    <row r="1099" spans="1:1" ht="15.95" customHeight="1" x14ac:dyDescent="0.25">
      <c r="A1099" s="233" t="s">
        <v>974</v>
      </c>
    </row>
    <row r="1100" spans="1:1" ht="15.95" customHeight="1" x14ac:dyDescent="0.25">
      <c r="A1100" s="233" t="s">
        <v>2382</v>
      </c>
    </row>
    <row r="1101" spans="1:1" ht="15.95" customHeight="1" x14ac:dyDescent="0.25">
      <c r="A1101" s="233" t="s">
        <v>975</v>
      </c>
    </row>
    <row r="1102" spans="1:1" ht="15.95" customHeight="1" x14ac:dyDescent="0.25">
      <c r="A1102" s="233" t="s">
        <v>2383</v>
      </c>
    </row>
    <row r="1103" spans="1:1" ht="15.95" customHeight="1" x14ac:dyDescent="0.25">
      <c r="A1103" s="233" t="s">
        <v>976</v>
      </c>
    </row>
    <row r="1104" spans="1:1" ht="15.95" customHeight="1" x14ac:dyDescent="0.25">
      <c r="A1104" s="233" t="s">
        <v>2384</v>
      </c>
    </row>
    <row r="1105" spans="1:1" ht="15.95" customHeight="1" x14ac:dyDescent="0.25">
      <c r="A1105" s="233" t="s">
        <v>977</v>
      </c>
    </row>
    <row r="1106" spans="1:1" ht="15.95" customHeight="1" x14ac:dyDescent="0.25">
      <c r="A1106" s="233" t="s">
        <v>978</v>
      </c>
    </row>
    <row r="1107" spans="1:1" ht="15.95" customHeight="1" x14ac:dyDescent="0.25">
      <c r="A1107" s="233" t="s">
        <v>2385</v>
      </c>
    </row>
    <row r="1108" spans="1:1" ht="15.95" customHeight="1" x14ac:dyDescent="0.25">
      <c r="A1108" s="233" t="s">
        <v>979</v>
      </c>
    </row>
    <row r="1109" spans="1:1" ht="15.95" customHeight="1" x14ac:dyDescent="0.25">
      <c r="A1109" s="233" t="s">
        <v>2386</v>
      </c>
    </row>
    <row r="1110" spans="1:1" ht="15.95" customHeight="1" x14ac:dyDescent="0.25">
      <c r="A1110" s="233" t="s">
        <v>980</v>
      </c>
    </row>
    <row r="1111" spans="1:1" ht="15.95" customHeight="1" x14ac:dyDescent="0.25">
      <c r="A1111" s="233" t="s">
        <v>2387</v>
      </c>
    </row>
    <row r="1112" spans="1:1" ht="15.95" customHeight="1" x14ac:dyDescent="0.25">
      <c r="A1112" s="233" t="s">
        <v>2388</v>
      </c>
    </row>
    <row r="1113" spans="1:1" ht="15.95" customHeight="1" x14ac:dyDescent="0.25">
      <c r="A1113" s="233" t="s">
        <v>981</v>
      </c>
    </row>
    <row r="1114" spans="1:1" ht="15.95" customHeight="1" x14ac:dyDescent="0.25">
      <c r="A1114" s="233" t="s">
        <v>982</v>
      </c>
    </row>
    <row r="1115" spans="1:1" ht="15.95" customHeight="1" x14ac:dyDescent="0.25">
      <c r="A1115" s="233" t="s">
        <v>2389</v>
      </c>
    </row>
    <row r="1116" spans="1:1" ht="15.95" customHeight="1" x14ac:dyDescent="0.25">
      <c r="A1116" s="233" t="s">
        <v>983</v>
      </c>
    </row>
    <row r="1117" spans="1:1" ht="15.95" customHeight="1" x14ac:dyDescent="0.25">
      <c r="A1117" s="233" t="s">
        <v>984</v>
      </c>
    </row>
    <row r="1118" spans="1:1" ht="15.95" customHeight="1" x14ac:dyDescent="0.25">
      <c r="A1118" s="233" t="s">
        <v>985</v>
      </c>
    </row>
    <row r="1119" spans="1:1" ht="15.95" customHeight="1" x14ac:dyDescent="0.25">
      <c r="A1119" s="233" t="s">
        <v>2390</v>
      </c>
    </row>
    <row r="1120" spans="1:1" ht="15.95" customHeight="1" x14ac:dyDescent="0.25">
      <c r="A1120" s="233" t="s">
        <v>986</v>
      </c>
    </row>
    <row r="1121" spans="1:1" ht="15.95" customHeight="1" x14ac:dyDescent="0.25">
      <c r="A1121" s="233" t="s">
        <v>2391</v>
      </c>
    </row>
    <row r="1122" spans="1:1" ht="15.95" customHeight="1" x14ac:dyDescent="0.25">
      <c r="A1122" s="233" t="s">
        <v>2392</v>
      </c>
    </row>
    <row r="1123" spans="1:1" ht="15.95" customHeight="1" x14ac:dyDescent="0.25">
      <c r="A1123" s="233" t="s">
        <v>987</v>
      </c>
    </row>
    <row r="1124" spans="1:1" ht="15.95" customHeight="1" x14ac:dyDescent="0.25">
      <c r="A1124" s="233" t="s">
        <v>988</v>
      </c>
    </row>
    <row r="1125" spans="1:1" ht="15.95" customHeight="1" x14ac:dyDescent="0.25">
      <c r="A1125" s="233" t="s">
        <v>989</v>
      </c>
    </row>
    <row r="1126" spans="1:1" ht="15.95" customHeight="1" x14ac:dyDescent="0.25">
      <c r="A1126" s="233" t="s">
        <v>990</v>
      </c>
    </row>
    <row r="1127" spans="1:1" ht="15.95" customHeight="1" x14ac:dyDescent="0.25">
      <c r="A1127" s="233" t="s">
        <v>991</v>
      </c>
    </row>
    <row r="1128" spans="1:1" ht="15.95" customHeight="1" x14ac:dyDescent="0.25">
      <c r="A1128" s="233" t="s">
        <v>2393</v>
      </c>
    </row>
    <row r="1129" spans="1:1" ht="15.95" customHeight="1" x14ac:dyDescent="0.25">
      <c r="A1129" s="233" t="s">
        <v>2394</v>
      </c>
    </row>
    <row r="1130" spans="1:1" ht="15.95" customHeight="1" x14ac:dyDescent="0.25">
      <c r="A1130" s="233" t="s">
        <v>992</v>
      </c>
    </row>
    <row r="1131" spans="1:1" ht="15.95" customHeight="1" x14ac:dyDescent="0.25">
      <c r="A1131" s="233" t="s">
        <v>993</v>
      </c>
    </row>
    <row r="1132" spans="1:1" ht="15.95" customHeight="1" x14ac:dyDescent="0.25">
      <c r="A1132" s="233" t="s">
        <v>994</v>
      </c>
    </row>
    <row r="1133" spans="1:1" ht="15.95" customHeight="1" x14ac:dyDescent="0.25">
      <c r="A1133" s="233" t="s">
        <v>995</v>
      </c>
    </row>
    <row r="1134" spans="1:1" ht="15.95" customHeight="1" x14ac:dyDescent="0.25">
      <c r="A1134" s="233" t="s">
        <v>996</v>
      </c>
    </row>
    <row r="1135" spans="1:1" ht="15.95" customHeight="1" x14ac:dyDescent="0.25">
      <c r="A1135" s="233" t="s">
        <v>997</v>
      </c>
    </row>
    <row r="1136" spans="1:1" ht="15.95" customHeight="1" x14ac:dyDescent="0.25">
      <c r="A1136" s="233" t="s">
        <v>2395</v>
      </c>
    </row>
    <row r="1137" spans="1:1" ht="15.95" customHeight="1" x14ac:dyDescent="0.25">
      <c r="A1137" s="233" t="s">
        <v>998</v>
      </c>
    </row>
    <row r="1138" spans="1:1" ht="15.95" customHeight="1" x14ac:dyDescent="0.25">
      <c r="A1138" s="233" t="s">
        <v>2396</v>
      </c>
    </row>
    <row r="1139" spans="1:1" ht="15.95" customHeight="1" x14ac:dyDescent="0.25">
      <c r="A1139" s="233" t="s">
        <v>2397</v>
      </c>
    </row>
    <row r="1140" spans="1:1" ht="15.95" customHeight="1" x14ac:dyDescent="0.25">
      <c r="A1140" s="233" t="s">
        <v>2398</v>
      </c>
    </row>
    <row r="1141" spans="1:1" ht="15.95" customHeight="1" x14ac:dyDescent="0.25">
      <c r="A1141" s="233" t="s">
        <v>999</v>
      </c>
    </row>
    <row r="1142" spans="1:1" ht="15.95" customHeight="1" x14ac:dyDescent="0.25">
      <c r="A1142" s="233" t="s">
        <v>1000</v>
      </c>
    </row>
    <row r="1143" spans="1:1" ht="15.95" customHeight="1" x14ac:dyDescent="0.25">
      <c r="A1143" s="233" t="s">
        <v>2399</v>
      </c>
    </row>
    <row r="1144" spans="1:1" ht="15.95" customHeight="1" x14ac:dyDescent="0.25">
      <c r="A1144" s="233" t="s">
        <v>1001</v>
      </c>
    </row>
    <row r="1145" spans="1:1" ht="15.95" customHeight="1" x14ac:dyDescent="0.25">
      <c r="A1145" s="233" t="s">
        <v>2400</v>
      </c>
    </row>
    <row r="1146" spans="1:1" ht="15.95" customHeight="1" x14ac:dyDescent="0.25">
      <c r="A1146" s="233" t="s">
        <v>1002</v>
      </c>
    </row>
    <row r="1147" spans="1:1" ht="15.95" customHeight="1" x14ac:dyDescent="0.25">
      <c r="A1147" s="233" t="s">
        <v>2401</v>
      </c>
    </row>
    <row r="1148" spans="1:1" ht="15.95" customHeight="1" x14ac:dyDescent="0.25">
      <c r="A1148" s="233" t="s">
        <v>2402</v>
      </c>
    </row>
    <row r="1149" spans="1:1" ht="15.95" customHeight="1" x14ac:dyDescent="0.25">
      <c r="A1149" s="233" t="s">
        <v>1003</v>
      </c>
    </row>
    <row r="1150" spans="1:1" ht="15.95" customHeight="1" x14ac:dyDescent="0.25">
      <c r="A1150" s="233" t="s">
        <v>2403</v>
      </c>
    </row>
    <row r="1151" spans="1:1" ht="15.95" customHeight="1" x14ac:dyDescent="0.25">
      <c r="A1151" s="233" t="s">
        <v>2404</v>
      </c>
    </row>
    <row r="1152" spans="1:1" ht="15.95" customHeight="1" x14ac:dyDescent="0.25">
      <c r="A1152" s="233" t="s">
        <v>1004</v>
      </c>
    </row>
    <row r="1153" spans="1:1" ht="15.95" customHeight="1" x14ac:dyDescent="0.25">
      <c r="A1153" s="233" t="s">
        <v>2405</v>
      </c>
    </row>
    <row r="1154" spans="1:1" ht="15.95" customHeight="1" x14ac:dyDescent="0.25">
      <c r="A1154" s="233" t="s">
        <v>2406</v>
      </c>
    </row>
    <row r="1155" spans="1:1" ht="15.95" customHeight="1" x14ac:dyDescent="0.25">
      <c r="A1155" s="233" t="s">
        <v>1005</v>
      </c>
    </row>
    <row r="1156" spans="1:1" ht="15.95" customHeight="1" x14ac:dyDescent="0.25">
      <c r="A1156" s="233" t="s">
        <v>2407</v>
      </c>
    </row>
    <row r="1157" spans="1:1" ht="15.95" customHeight="1" x14ac:dyDescent="0.25">
      <c r="A1157" s="233" t="s">
        <v>2408</v>
      </c>
    </row>
    <row r="1158" spans="1:1" ht="15.95" customHeight="1" x14ac:dyDescent="0.25">
      <c r="A1158" s="233" t="s">
        <v>1006</v>
      </c>
    </row>
    <row r="1159" spans="1:1" ht="15.95" customHeight="1" x14ac:dyDescent="0.25">
      <c r="A1159" s="233" t="s">
        <v>1007</v>
      </c>
    </row>
    <row r="1160" spans="1:1" ht="15.95" customHeight="1" x14ac:dyDescent="0.25">
      <c r="A1160" s="233" t="s">
        <v>2409</v>
      </c>
    </row>
    <row r="1161" spans="1:1" ht="15.95" customHeight="1" x14ac:dyDescent="0.25">
      <c r="A1161" s="233" t="s">
        <v>2410</v>
      </c>
    </row>
    <row r="1162" spans="1:1" ht="15.95" customHeight="1" x14ac:dyDescent="0.25">
      <c r="A1162" s="233" t="s">
        <v>1008</v>
      </c>
    </row>
    <row r="1163" spans="1:1" ht="15.95" customHeight="1" x14ac:dyDescent="0.25">
      <c r="A1163" s="233" t="s">
        <v>2411</v>
      </c>
    </row>
    <row r="1164" spans="1:1" ht="15.95" customHeight="1" x14ac:dyDescent="0.25">
      <c r="A1164" s="233" t="s">
        <v>1009</v>
      </c>
    </row>
    <row r="1165" spans="1:1" ht="15.95" customHeight="1" x14ac:dyDescent="0.25">
      <c r="A1165" s="233" t="s">
        <v>1010</v>
      </c>
    </row>
    <row r="1166" spans="1:1" ht="15.95" customHeight="1" x14ac:dyDescent="0.25">
      <c r="A1166" s="233" t="s">
        <v>1775</v>
      </c>
    </row>
    <row r="1167" spans="1:1" ht="15.95" customHeight="1" x14ac:dyDescent="0.25">
      <c r="A1167" s="233" t="s">
        <v>1011</v>
      </c>
    </row>
    <row r="1168" spans="1:1" ht="15.95" customHeight="1" x14ac:dyDescent="0.25">
      <c r="A1168" s="233" t="s">
        <v>2412</v>
      </c>
    </row>
    <row r="1169" spans="1:1" ht="15.95" customHeight="1" x14ac:dyDescent="0.25">
      <c r="A1169" s="233" t="s">
        <v>1012</v>
      </c>
    </row>
    <row r="1170" spans="1:1" ht="15.95" customHeight="1" x14ac:dyDescent="0.25">
      <c r="A1170" s="233" t="s">
        <v>2413</v>
      </c>
    </row>
    <row r="1171" spans="1:1" ht="15.95" customHeight="1" x14ac:dyDescent="0.25">
      <c r="A1171" s="233" t="s">
        <v>2414</v>
      </c>
    </row>
    <row r="1172" spans="1:1" ht="15.95" customHeight="1" x14ac:dyDescent="0.25">
      <c r="A1172" s="233" t="s">
        <v>1013</v>
      </c>
    </row>
    <row r="1173" spans="1:1" ht="15.95" customHeight="1" x14ac:dyDescent="0.25">
      <c r="A1173" s="233" t="s">
        <v>1014</v>
      </c>
    </row>
    <row r="1174" spans="1:1" ht="15.95" customHeight="1" x14ac:dyDescent="0.25">
      <c r="A1174" s="233" t="s">
        <v>3199</v>
      </c>
    </row>
    <row r="1175" spans="1:1" ht="15.95" customHeight="1" x14ac:dyDescent="0.25">
      <c r="A1175" s="233" t="s">
        <v>1015</v>
      </c>
    </row>
    <row r="1176" spans="1:1" ht="15.95" customHeight="1" x14ac:dyDescent="0.25">
      <c r="A1176" s="233" t="s">
        <v>1016</v>
      </c>
    </row>
    <row r="1177" spans="1:1" ht="15.95" customHeight="1" x14ac:dyDescent="0.25">
      <c r="A1177" s="233" t="s">
        <v>1017</v>
      </c>
    </row>
    <row r="1178" spans="1:1" ht="15.95" customHeight="1" x14ac:dyDescent="0.25">
      <c r="A1178" s="233" t="s">
        <v>1018</v>
      </c>
    </row>
    <row r="1179" spans="1:1" ht="15.95" customHeight="1" x14ac:dyDescent="0.25">
      <c r="A1179" s="233" t="s">
        <v>1019</v>
      </c>
    </row>
    <row r="1180" spans="1:1" ht="15.95" customHeight="1" x14ac:dyDescent="0.25">
      <c r="A1180" s="233" t="s">
        <v>1020</v>
      </c>
    </row>
    <row r="1181" spans="1:1" ht="15.95" customHeight="1" x14ac:dyDescent="0.25">
      <c r="A1181" s="233" t="s">
        <v>1021</v>
      </c>
    </row>
    <row r="1182" spans="1:1" ht="15.95" customHeight="1" x14ac:dyDescent="0.25">
      <c r="A1182" s="233" t="s">
        <v>2415</v>
      </c>
    </row>
    <row r="1183" spans="1:1" ht="15.95" customHeight="1" x14ac:dyDescent="0.25">
      <c r="A1183" s="233" t="s">
        <v>2416</v>
      </c>
    </row>
    <row r="1184" spans="1:1" ht="15.95" customHeight="1" x14ac:dyDescent="0.25">
      <c r="A1184" s="233" t="s">
        <v>1022</v>
      </c>
    </row>
    <row r="1185" spans="1:1" ht="15.95" customHeight="1" x14ac:dyDescent="0.25">
      <c r="A1185" s="233" t="s">
        <v>1023</v>
      </c>
    </row>
    <row r="1186" spans="1:1" ht="15.95" customHeight="1" x14ac:dyDescent="0.25">
      <c r="A1186" s="233" t="s">
        <v>1024</v>
      </c>
    </row>
    <row r="1187" spans="1:1" ht="15.95" customHeight="1" x14ac:dyDescent="0.25">
      <c r="A1187" s="233" t="s">
        <v>3074</v>
      </c>
    </row>
    <row r="1188" spans="1:1" ht="15.95" customHeight="1" x14ac:dyDescent="0.25">
      <c r="A1188" s="233" t="s">
        <v>2417</v>
      </c>
    </row>
    <row r="1189" spans="1:1" ht="15.95" customHeight="1" x14ac:dyDescent="0.25">
      <c r="A1189" s="233" t="s">
        <v>3075</v>
      </c>
    </row>
    <row r="1190" spans="1:1" ht="15.95" customHeight="1" x14ac:dyDescent="0.25">
      <c r="A1190" s="233" t="s">
        <v>3076</v>
      </c>
    </row>
    <row r="1191" spans="1:1" ht="15.95" customHeight="1" x14ac:dyDescent="0.25">
      <c r="A1191" s="233" t="s">
        <v>1025</v>
      </c>
    </row>
    <row r="1192" spans="1:1" ht="15.95" customHeight="1" x14ac:dyDescent="0.25">
      <c r="A1192" s="233" t="s">
        <v>1026</v>
      </c>
    </row>
    <row r="1193" spans="1:1" ht="15.95" customHeight="1" x14ac:dyDescent="0.25">
      <c r="A1193" s="233" t="s">
        <v>1027</v>
      </c>
    </row>
    <row r="1194" spans="1:1" ht="15.95" customHeight="1" x14ac:dyDescent="0.25">
      <c r="A1194" s="233" t="s">
        <v>1776</v>
      </c>
    </row>
    <row r="1195" spans="1:1" ht="15.95" customHeight="1" x14ac:dyDescent="0.25">
      <c r="A1195" s="233" t="s">
        <v>1028</v>
      </c>
    </row>
    <row r="1196" spans="1:1" ht="15.95" customHeight="1" x14ac:dyDescent="0.25">
      <c r="A1196" s="233" t="s">
        <v>1029</v>
      </c>
    </row>
    <row r="1197" spans="1:1" ht="15.95" customHeight="1" x14ac:dyDescent="0.25">
      <c r="A1197" s="233" t="s">
        <v>1030</v>
      </c>
    </row>
    <row r="1198" spans="1:1" ht="15.95" customHeight="1" x14ac:dyDescent="0.25">
      <c r="A1198" s="233" t="s">
        <v>1031</v>
      </c>
    </row>
    <row r="1199" spans="1:1" ht="15.95" customHeight="1" x14ac:dyDescent="0.25">
      <c r="A1199" s="233" t="s">
        <v>1032</v>
      </c>
    </row>
    <row r="1200" spans="1:1" ht="15.95" customHeight="1" x14ac:dyDescent="0.25">
      <c r="A1200" s="233" t="s">
        <v>1033</v>
      </c>
    </row>
    <row r="1201" spans="1:1" ht="15.95" customHeight="1" x14ac:dyDescent="0.25">
      <c r="A1201" s="233" t="s">
        <v>1034</v>
      </c>
    </row>
    <row r="1202" spans="1:1" ht="15.95" customHeight="1" x14ac:dyDescent="0.25">
      <c r="A1202" s="233" t="s">
        <v>2418</v>
      </c>
    </row>
    <row r="1203" spans="1:1" ht="15.95" customHeight="1" x14ac:dyDescent="0.25">
      <c r="A1203" s="233" t="s">
        <v>2419</v>
      </c>
    </row>
    <row r="1204" spans="1:1" ht="15.95" customHeight="1" x14ac:dyDescent="0.25">
      <c r="A1204" s="233" t="s">
        <v>2420</v>
      </c>
    </row>
    <row r="1205" spans="1:1" ht="15.95" customHeight="1" x14ac:dyDescent="0.25">
      <c r="A1205" s="233" t="s">
        <v>2421</v>
      </c>
    </row>
    <row r="1206" spans="1:1" ht="15.95" customHeight="1" x14ac:dyDescent="0.25">
      <c r="A1206" s="233" t="s">
        <v>2422</v>
      </c>
    </row>
    <row r="1207" spans="1:1" ht="15.95" customHeight="1" x14ac:dyDescent="0.25">
      <c r="A1207" s="233" t="s">
        <v>2423</v>
      </c>
    </row>
    <row r="1208" spans="1:1" ht="15.95" customHeight="1" x14ac:dyDescent="0.25">
      <c r="A1208" s="233" t="s">
        <v>2424</v>
      </c>
    </row>
    <row r="1209" spans="1:1" ht="15.95" customHeight="1" x14ac:dyDescent="0.25">
      <c r="A1209" s="233" t="s">
        <v>2425</v>
      </c>
    </row>
    <row r="1210" spans="1:1" ht="15.95" customHeight="1" x14ac:dyDescent="0.25">
      <c r="A1210" s="233" t="s">
        <v>1035</v>
      </c>
    </row>
    <row r="1211" spans="1:1" ht="15.95" customHeight="1" x14ac:dyDescent="0.25">
      <c r="A1211" s="233" t="s">
        <v>1036</v>
      </c>
    </row>
    <row r="1212" spans="1:1" ht="15.95" customHeight="1" x14ac:dyDescent="0.25">
      <c r="A1212" s="233" t="s">
        <v>1037</v>
      </c>
    </row>
    <row r="1213" spans="1:1" ht="15.95" customHeight="1" x14ac:dyDescent="0.25">
      <c r="A1213" s="233" t="s">
        <v>1038</v>
      </c>
    </row>
    <row r="1214" spans="1:1" ht="15.95" customHeight="1" x14ac:dyDescent="0.25">
      <c r="A1214" s="233" t="s">
        <v>1039</v>
      </c>
    </row>
    <row r="1215" spans="1:1" ht="15.95" customHeight="1" x14ac:dyDescent="0.25">
      <c r="A1215" s="233" t="s">
        <v>1040</v>
      </c>
    </row>
    <row r="1216" spans="1:1" ht="15.95" customHeight="1" x14ac:dyDescent="0.25">
      <c r="A1216" s="233" t="s">
        <v>1041</v>
      </c>
    </row>
    <row r="1217" spans="1:1" ht="15.95" customHeight="1" x14ac:dyDescent="0.25">
      <c r="A1217" s="233" t="s">
        <v>1042</v>
      </c>
    </row>
    <row r="1218" spans="1:1" ht="15.95" customHeight="1" x14ac:dyDescent="0.25">
      <c r="A1218" s="233" t="s">
        <v>2426</v>
      </c>
    </row>
    <row r="1219" spans="1:1" ht="15.95" customHeight="1" x14ac:dyDescent="0.25">
      <c r="A1219" s="233" t="s">
        <v>2427</v>
      </c>
    </row>
    <row r="1220" spans="1:1" ht="15.95" customHeight="1" x14ac:dyDescent="0.25">
      <c r="A1220" s="233" t="s">
        <v>1043</v>
      </c>
    </row>
    <row r="1221" spans="1:1" ht="15.95" customHeight="1" x14ac:dyDescent="0.25">
      <c r="A1221" s="233" t="s">
        <v>1044</v>
      </c>
    </row>
    <row r="1222" spans="1:1" ht="15.95" customHeight="1" x14ac:dyDescent="0.25">
      <c r="A1222" s="233" t="s">
        <v>3077</v>
      </c>
    </row>
    <row r="1223" spans="1:1" ht="15.95" customHeight="1" x14ac:dyDescent="0.25">
      <c r="A1223" s="233" t="s">
        <v>2428</v>
      </c>
    </row>
    <row r="1224" spans="1:1" ht="15.95" customHeight="1" x14ac:dyDescent="0.25">
      <c r="A1224" s="233" t="s">
        <v>2429</v>
      </c>
    </row>
    <row r="1225" spans="1:1" ht="15.95" customHeight="1" x14ac:dyDescent="0.25">
      <c r="A1225" s="233" t="s">
        <v>1045</v>
      </c>
    </row>
    <row r="1226" spans="1:1" ht="15.95" customHeight="1" x14ac:dyDescent="0.25">
      <c r="A1226" s="233" t="s">
        <v>1046</v>
      </c>
    </row>
    <row r="1227" spans="1:1" ht="15.95" customHeight="1" x14ac:dyDescent="0.25">
      <c r="A1227" s="233" t="s">
        <v>1047</v>
      </c>
    </row>
    <row r="1228" spans="1:1" ht="15.95" customHeight="1" x14ac:dyDescent="0.25">
      <c r="A1228" s="233" t="s">
        <v>1048</v>
      </c>
    </row>
    <row r="1229" spans="1:1" ht="15.95" customHeight="1" x14ac:dyDescent="0.25">
      <c r="A1229" s="233" t="s">
        <v>2430</v>
      </c>
    </row>
    <row r="1230" spans="1:1" ht="15.95" customHeight="1" x14ac:dyDescent="0.25">
      <c r="A1230" s="233" t="s">
        <v>1049</v>
      </c>
    </row>
    <row r="1231" spans="1:1" ht="15.95" customHeight="1" x14ac:dyDescent="0.25">
      <c r="A1231" s="233" t="s">
        <v>1050</v>
      </c>
    </row>
    <row r="1232" spans="1:1" ht="15.95" customHeight="1" x14ac:dyDescent="0.25">
      <c r="A1232" s="233" t="s">
        <v>1051</v>
      </c>
    </row>
    <row r="1233" spans="1:1" ht="15.95" customHeight="1" x14ac:dyDescent="0.25">
      <c r="A1233" s="233" t="s">
        <v>1052</v>
      </c>
    </row>
    <row r="1234" spans="1:1" ht="15.95" customHeight="1" x14ac:dyDescent="0.25">
      <c r="A1234" s="233" t="s">
        <v>2431</v>
      </c>
    </row>
    <row r="1235" spans="1:1" ht="15.95" customHeight="1" x14ac:dyDescent="0.25">
      <c r="A1235" s="233" t="s">
        <v>2432</v>
      </c>
    </row>
    <row r="1236" spans="1:1" ht="15.95" customHeight="1" x14ac:dyDescent="0.25">
      <c r="A1236" s="233" t="s">
        <v>2433</v>
      </c>
    </row>
    <row r="1237" spans="1:1" ht="15.95" customHeight="1" x14ac:dyDescent="0.25">
      <c r="A1237" s="233" t="s">
        <v>2434</v>
      </c>
    </row>
    <row r="1238" spans="1:1" ht="15.95" customHeight="1" x14ac:dyDescent="0.25">
      <c r="A1238" s="233" t="s">
        <v>2435</v>
      </c>
    </row>
    <row r="1239" spans="1:1" ht="15.95" customHeight="1" x14ac:dyDescent="0.25">
      <c r="A1239" s="233" t="s">
        <v>2436</v>
      </c>
    </row>
    <row r="1240" spans="1:1" ht="15.95" customHeight="1" x14ac:dyDescent="0.25">
      <c r="A1240" s="233" t="s">
        <v>2437</v>
      </c>
    </row>
    <row r="1241" spans="1:1" ht="15.95" customHeight="1" x14ac:dyDescent="0.25">
      <c r="A1241" s="233" t="s">
        <v>1053</v>
      </c>
    </row>
    <row r="1242" spans="1:1" ht="15.95" customHeight="1" x14ac:dyDescent="0.25">
      <c r="A1242" s="233" t="s">
        <v>2438</v>
      </c>
    </row>
    <row r="1243" spans="1:1" ht="15.95" customHeight="1" x14ac:dyDescent="0.25">
      <c r="A1243" s="233" t="s">
        <v>1054</v>
      </c>
    </row>
    <row r="1244" spans="1:1" ht="15.95" customHeight="1" x14ac:dyDescent="0.25">
      <c r="A1244" s="233" t="s">
        <v>2439</v>
      </c>
    </row>
    <row r="1245" spans="1:1" ht="15.95" customHeight="1" x14ac:dyDescent="0.25">
      <c r="A1245" s="233" t="s">
        <v>1055</v>
      </c>
    </row>
    <row r="1246" spans="1:1" ht="15.95" customHeight="1" x14ac:dyDescent="0.25">
      <c r="A1246" s="233" t="s">
        <v>1056</v>
      </c>
    </row>
    <row r="1247" spans="1:1" ht="15.95" customHeight="1" x14ac:dyDescent="0.25">
      <c r="A1247" s="233" t="s">
        <v>1057</v>
      </c>
    </row>
    <row r="1248" spans="1:1" ht="15.95" customHeight="1" x14ac:dyDescent="0.25">
      <c r="A1248" s="233" t="s">
        <v>1058</v>
      </c>
    </row>
    <row r="1249" spans="1:1" ht="15.95" customHeight="1" x14ac:dyDescent="0.25">
      <c r="A1249" s="233" t="s">
        <v>2440</v>
      </c>
    </row>
    <row r="1250" spans="1:1" ht="15.95" customHeight="1" x14ac:dyDescent="0.25">
      <c r="A1250" s="233" t="s">
        <v>2441</v>
      </c>
    </row>
    <row r="1251" spans="1:1" ht="15.95" customHeight="1" x14ac:dyDescent="0.25">
      <c r="A1251" s="233" t="s">
        <v>1059</v>
      </c>
    </row>
    <row r="1252" spans="1:1" ht="15.95" customHeight="1" x14ac:dyDescent="0.25">
      <c r="A1252" s="233" t="s">
        <v>2442</v>
      </c>
    </row>
    <row r="1253" spans="1:1" ht="15.95" customHeight="1" x14ac:dyDescent="0.25">
      <c r="A1253" s="233" t="s">
        <v>1060</v>
      </c>
    </row>
    <row r="1254" spans="1:1" ht="15.95" customHeight="1" x14ac:dyDescent="0.25">
      <c r="A1254" s="233" t="s">
        <v>2443</v>
      </c>
    </row>
    <row r="1255" spans="1:1" ht="15.95" customHeight="1" x14ac:dyDescent="0.25">
      <c r="A1255" s="233" t="s">
        <v>1061</v>
      </c>
    </row>
    <row r="1256" spans="1:1" ht="15.95" customHeight="1" x14ac:dyDescent="0.25">
      <c r="A1256" s="233" t="s">
        <v>2444</v>
      </c>
    </row>
    <row r="1257" spans="1:1" ht="15.95" customHeight="1" x14ac:dyDescent="0.25">
      <c r="A1257" s="233" t="s">
        <v>2445</v>
      </c>
    </row>
    <row r="1258" spans="1:1" ht="15.95" customHeight="1" x14ac:dyDescent="0.25">
      <c r="A1258" s="233" t="s">
        <v>1062</v>
      </c>
    </row>
    <row r="1259" spans="1:1" ht="15.95" customHeight="1" x14ac:dyDescent="0.25">
      <c r="A1259" s="233" t="s">
        <v>1063</v>
      </c>
    </row>
    <row r="1260" spans="1:1" ht="15.95" customHeight="1" x14ac:dyDescent="0.25">
      <c r="A1260" s="233" t="s">
        <v>1064</v>
      </c>
    </row>
    <row r="1261" spans="1:1" ht="15.95" customHeight="1" x14ac:dyDescent="0.25">
      <c r="A1261" s="233" t="s">
        <v>1065</v>
      </c>
    </row>
    <row r="1262" spans="1:1" ht="15.95" customHeight="1" x14ac:dyDescent="0.25">
      <c r="A1262" s="233" t="s">
        <v>1066</v>
      </c>
    </row>
    <row r="1263" spans="1:1" ht="15.95" customHeight="1" x14ac:dyDescent="0.25">
      <c r="A1263" s="233" t="s">
        <v>1067</v>
      </c>
    </row>
    <row r="1264" spans="1:1" ht="15.95" customHeight="1" x14ac:dyDescent="0.25">
      <c r="A1264" s="233" t="s">
        <v>1068</v>
      </c>
    </row>
    <row r="1265" spans="1:1" ht="15.95" customHeight="1" x14ac:dyDescent="0.25">
      <c r="A1265" s="233" t="s">
        <v>1069</v>
      </c>
    </row>
    <row r="1266" spans="1:1" ht="15.95" customHeight="1" x14ac:dyDescent="0.25">
      <c r="A1266" s="233" t="s">
        <v>1070</v>
      </c>
    </row>
    <row r="1267" spans="1:1" ht="15.95" customHeight="1" x14ac:dyDescent="0.25">
      <c r="A1267" s="233" t="s">
        <v>1071</v>
      </c>
    </row>
    <row r="1268" spans="1:1" ht="15.95" customHeight="1" x14ac:dyDescent="0.25">
      <c r="A1268" s="233" t="s">
        <v>1072</v>
      </c>
    </row>
    <row r="1269" spans="1:1" ht="15.95" customHeight="1" x14ac:dyDescent="0.25">
      <c r="A1269" s="233" t="s">
        <v>1777</v>
      </c>
    </row>
    <row r="1270" spans="1:1" ht="15.95" customHeight="1" x14ac:dyDescent="0.25">
      <c r="A1270" s="233" t="s">
        <v>2446</v>
      </c>
    </row>
    <row r="1271" spans="1:1" ht="15.95" customHeight="1" x14ac:dyDescent="0.25">
      <c r="A1271" s="233" t="s">
        <v>1073</v>
      </c>
    </row>
    <row r="1272" spans="1:1" ht="15.95" customHeight="1" x14ac:dyDescent="0.25">
      <c r="A1272" s="233" t="s">
        <v>1074</v>
      </c>
    </row>
    <row r="1273" spans="1:1" ht="15.95" customHeight="1" x14ac:dyDescent="0.25">
      <c r="A1273" s="233" t="s">
        <v>2447</v>
      </c>
    </row>
    <row r="1274" spans="1:1" ht="15.95" customHeight="1" x14ac:dyDescent="0.25">
      <c r="A1274" s="233" t="s">
        <v>1075</v>
      </c>
    </row>
    <row r="1275" spans="1:1" ht="15.95" customHeight="1" x14ac:dyDescent="0.25">
      <c r="A1275" s="233" t="s">
        <v>1076</v>
      </c>
    </row>
    <row r="1276" spans="1:1" ht="15.95" customHeight="1" x14ac:dyDescent="0.25">
      <c r="A1276" s="233" t="s">
        <v>1077</v>
      </c>
    </row>
    <row r="1277" spans="1:1" ht="15.95" customHeight="1" x14ac:dyDescent="0.25">
      <c r="A1277" s="233" t="s">
        <v>1078</v>
      </c>
    </row>
    <row r="1278" spans="1:1" ht="15.95" customHeight="1" x14ac:dyDescent="0.25">
      <c r="A1278" s="233" t="s">
        <v>1079</v>
      </c>
    </row>
    <row r="1279" spans="1:1" ht="15.95" customHeight="1" x14ac:dyDescent="0.25">
      <c r="A1279" s="233" t="s">
        <v>1080</v>
      </c>
    </row>
    <row r="1280" spans="1:1" ht="15.95" customHeight="1" x14ac:dyDescent="0.25">
      <c r="A1280" s="233" t="s">
        <v>1081</v>
      </c>
    </row>
    <row r="1281" spans="1:1" ht="15.95" customHeight="1" x14ac:dyDescent="0.25">
      <c r="A1281" s="233" t="s">
        <v>2448</v>
      </c>
    </row>
    <row r="1282" spans="1:1" ht="15.95" customHeight="1" x14ac:dyDescent="0.25">
      <c r="A1282" s="233" t="s">
        <v>1082</v>
      </c>
    </row>
    <row r="1283" spans="1:1" ht="15.95" customHeight="1" x14ac:dyDescent="0.25">
      <c r="A1283" s="233" t="s">
        <v>1083</v>
      </c>
    </row>
    <row r="1284" spans="1:1" ht="15.95" customHeight="1" x14ac:dyDescent="0.25">
      <c r="A1284" s="233" t="s">
        <v>2449</v>
      </c>
    </row>
    <row r="1285" spans="1:1" ht="15.95" customHeight="1" x14ac:dyDescent="0.25">
      <c r="A1285" s="233" t="s">
        <v>1778</v>
      </c>
    </row>
    <row r="1286" spans="1:1" ht="15.95" customHeight="1" x14ac:dyDescent="0.25">
      <c r="A1286" s="233" t="s">
        <v>1084</v>
      </c>
    </row>
    <row r="1287" spans="1:1" ht="15.95" customHeight="1" x14ac:dyDescent="0.25">
      <c r="A1287" s="233" t="s">
        <v>1085</v>
      </c>
    </row>
    <row r="1288" spans="1:1" ht="15.95" customHeight="1" x14ac:dyDescent="0.25">
      <c r="A1288" s="233" t="s">
        <v>1086</v>
      </c>
    </row>
    <row r="1289" spans="1:1" ht="15.95" customHeight="1" x14ac:dyDescent="0.25">
      <c r="A1289" s="233" t="s">
        <v>1087</v>
      </c>
    </row>
    <row r="1290" spans="1:1" ht="15.95" customHeight="1" x14ac:dyDescent="0.25">
      <c r="A1290" s="233" t="s">
        <v>1088</v>
      </c>
    </row>
    <row r="1291" spans="1:1" ht="15.95" customHeight="1" x14ac:dyDescent="0.25">
      <c r="A1291" s="233" t="s">
        <v>1089</v>
      </c>
    </row>
    <row r="1292" spans="1:1" ht="15.95" customHeight="1" x14ac:dyDescent="0.25">
      <c r="A1292" s="233" t="s">
        <v>1090</v>
      </c>
    </row>
    <row r="1293" spans="1:1" ht="15.95" customHeight="1" x14ac:dyDescent="0.25">
      <c r="A1293" s="233" t="s">
        <v>1091</v>
      </c>
    </row>
    <row r="1294" spans="1:1" ht="15.95" customHeight="1" x14ac:dyDescent="0.25">
      <c r="A1294" s="233" t="s">
        <v>2450</v>
      </c>
    </row>
    <row r="1295" spans="1:1" ht="15.95" customHeight="1" x14ac:dyDescent="0.25">
      <c r="A1295" s="233" t="s">
        <v>2451</v>
      </c>
    </row>
    <row r="1296" spans="1:1" ht="15.95" customHeight="1" x14ac:dyDescent="0.25">
      <c r="A1296" s="233" t="s">
        <v>2452</v>
      </c>
    </row>
    <row r="1297" spans="1:1" ht="15.95" customHeight="1" x14ac:dyDescent="0.25">
      <c r="A1297" s="233" t="s">
        <v>2453</v>
      </c>
    </row>
    <row r="1298" spans="1:1" ht="15.95" customHeight="1" x14ac:dyDescent="0.25">
      <c r="A1298" s="233" t="s">
        <v>1092</v>
      </c>
    </row>
    <row r="1299" spans="1:1" ht="15.95" customHeight="1" x14ac:dyDescent="0.25">
      <c r="A1299" s="233" t="s">
        <v>2454</v>
      </c>
    </row>
    <row r="1300" spans="1:1" ht="15.95" customHeight="1" x14ac:dyDescent="0.25">
      <c r="A1300" s="233" t="s">
        <v>1093</v>
      </c>
    </row>
    <row r="1301" spans="1:1" ht="15.95" customHeight="1" x14ac:dyDescent="0.25">
      <c r="A1301" s="233" t="s">
        <v>1094</v>
      </c>
    </row>
    <row r="1302" spans="1:1" ht="15.95" customHeight="1" x14ac:dyDescent="0.25">
      <c r="A1302" s="233" t="s">
        <v>2455</v>
      </c>
    </row>
    <row r="1303" spans="1:1" ht="15.95" customHeight="1" x14ac:dyDescent="0.25">
      <c r="A1303" s="233" t="s">
        <v>2456</v>
      </c>
    </row>
    <row r="1304" spans="1:1" ht="15.95" customHeight="1" x14ac:dyDescent="0.25">
      <c r="A1304" s="233" t="s">
        <v>1095</v>
      </c>
    </row>
    <row r="1305" spans="1:1" ht="15.95" customHeight="1" x14ac:dyDescent="0.25">
      <c r="A1305" s="233" t="s">
        <v>1096</v>
      </c>
    </row>
    <row r="1306" spans="1:1" ht="15.95" customHeight="1" x14ac:dyDescent="0.25">
      <c r="A1306" s="233" t="s">
        <v>2457</v>
      </c>
    </row>
    <row r="1307" spans="1:1" ht="15.95" customHeight="1" x14ac:dyDescent="0.25">
      <c r="A1307" s="233" t="s">
        <v>2458</v>
      </c>
    </row>
    <row r="1308" spans="1:1" ht="15.95" customHeight="1" x14ac:dyDescent="0.25">
      <c r="A1308" s="233" t="s">
        <v>1097</v>
      </c>
    </row>
    <row r="1309" spans="1:1" ht="15.95" customHeight="1" x14ac:dyDescent="0.25">
      <c r="A1309" s="233" t="s">
        <v>2459</v>
      </c>
    </row>
    <row r="1310" spans="1:1" ht="15.95" customHeight="1" x14ac:dyDescent="0.25">
      <c r="A1310" s="233" t="s">
        <v>2460</v>
      </c>
    </row>
    <row r="1311" spans="1:1" ht="15.95" customHeight="1" x14ac:dyDescent="0.25">
      <c r="A1311" s="233" t="s">
        <v>2461</v>
      </c>
    </row>
    <row r="1312" spans="1:1" ht="15.95" customHeight="1" x14ac:dyDescent="0.25">
      <c r="A1312" s="233" t="s">
        <v>2462</v>
      </c>
    </row>
    <row r="1313" spans="1:1" ht="15.95" customHeight="1" x14ac:dyDescent="0.25">
      <c r="A1313" s="233" t="s">
        <v>1098</v>
      </c>
    </row>
    <row r="1314" spans="1:1" ht="15.95" customHeight="1" x14ac:dyDescent="0.25">
      <c r="A1314" s="233" t="s">
        <v>2463</v>
      </c>
    </row>
    <row r="1315" spans="1:1" ht="15.95" customHeight="1" x14ac:dyDescent="0.25">
      <c r="A1315" s="233" t="s">
        <v>2464</v>
      </c>
    </row>
    <row r="1316" spans="1:1" ht="15.95" customHeight="1" x14ac:dyDescent="0.25">
      <c r="A1316" s="233" t="s">
        <v>1099</v>
      </c>
    </row>
    <row r="1317" spans="1:1" ht="15.95" customHeight="1" x14ac:dyDescent="0.25">
      <c r="A1317" s="233" t="s">
        <v>2465</v>
      </c>
    </row>
    <row r="1318" spans="1:1" ht="15.95" customHeight="1" x14ac:dyDescent="0.25">
      <c r="A1318" s="233" t="s">
        <v>2466</v>
      </c>
    </row>
    <row r="1319" spans="1:1" ht="15.95" customHeight="1" x14ac:dyDescent="0.25">
      <c r="A1319" s="233" t="s">
        <v>1100</v>
      </c>
    </row>
    <row r="1320" spans="1:1" ht="15.95" customHeight="1" x14ac:dyDescent="0.25">
      <c r="A1320" s="233" t="s">
        <v>1101</v>
      </c>
    </row>
    <row r="1321" spans="1:1" ht="15.95" customHeight="1" x14ac:dyDescent="0.25">
      <c r="A1321" s="233" t="s">
        <v>2467</v>
      </c>
    </row>
    <row r="1322" spans="1:1" ht="15.95" customHeight="1" x14ac:dyDescent="0.25">
      <c r="A1322" s="233" t="s">
        <v>1102</v>
      </c>
    </row>
    <row r="1323" spans="1:1" ht="15.95" customHeight="1" x14ac:dyDescent="0.25">
      <c r="A1323" s="233" t="s">
        <v>1103</v>
      </c>
    </row>
    <row r="1324" spans="1:1" ht="15.95" customHeight="1" x14ac:dyDescent="0.25">
      <c r="A1324" s="233" t="s">
        <v>2468</v>
      </c>
    </row>
    <row r="1325" spans="1:1" ht="15.95" customHeight="1" x14ac:dyDescent="0.25">
      <c r="A1325" s="233" t="s">
        <v>1104</v>
      </c>
    </row>
    <row r="1326" spans="1:1" ht="15.95" customHeight="1" x14ac:dyDescent="0.25">
      <c r="A1326" s="233" t="s">
        <v>2469</v>
      </c>
    </row>
    <row r="1327" spans="1:1" ht="15.95" customHeight="1" x14ac:dyDescent="0.25">
      <c r="A1327" s="233" t="s">
        <v>1105</v>
      </c>
    </row>
    <row r="1328" spans="1:1" ht="15.95" customHeight="1" x14ac:dyDescent="0.25">
      <c r="A1328" s="233" t="s">
        <v>1106</v>
      </c>
    </row>
    <row r="1329" spans="1:1" ht="15.95" customHeight="1" x14ac:dyDescent="0.25">
      <c r="A1329" s="233" t="s">
        <v>2470</v>
      </c>
    </row>
    <row r="1330" spans="1:1" ht="15.95" customHeight="1" x14ac:dyDescent="0.25">
      <c r="A1330" s="233" t="s">
        <v>2471</v>
      </c>
    </row>
    <row r="1331" spans="1:1" ht="15.95" customHeight="1" x14ac:dyDescent="0.25">
      <c r="A1331" s="233" t="s">
        <v>2472</v>
      </c>
    </row>
    <row r="1332" spans="1:1" ht="15.95" customHeight="1" x14ac:dyDescent="0.25">
      <c r="A1332" s="233" t="s">
        <v>3200</v>
      </c>
    </row>
    <row r="1333" spans="1:1" ht="15.95" customHeight="1" x14ac:dyDescent="0.25">
      <c r="A1333" s="233" t="s">
        <v>2473</v>
      </c>
    </row>
    <row r="1334" spans="1:1" ht="15.95" customHeight="1" x14ac:dyDescent="0.25">
      <c r="A1334" s="233" t="s">
        <v>2474</v>
      </c>
    </row>
    <row r="1335" spans="1:1" ht="15.95" customHeight="1" x14ac:dyDescent="0.25">
      <c r="A1335" s="233" t="s">
        <v>1107</v>
      </c>
    </row>
    <row r="1336" spans="1:1" ht="15.95" customHeight="1" x14ac:dyDescent="0.25">
      <c r="A1336" s="233" t="s">
        <v>2475</v>
      </c>
    </row>
    <row r="1337" spans="1:1" ht="15.95" customHeight="1" x14ac:dyDescent="0.25">
      <c r="A1337" s="233" t="s">
        <v>2476</v>
      </c>
    </row>
    <row r="1338" spans="1:1" ht="15.95" customHeight="1" x14ac:dyDescent="0.25">
      <c r="A1338" s="233" t="s">
        <v>2477</v>
      </c>
    </row>
    <row r="1339" spans="1:1" ht="15.95" customHeight="1" x14ac:dyDescent="0.25">
      <c r="A1339" s="233" t="s">
        <v>1108</v>
      </c>
    </row>
    <row r="1340" spans="1:1" ht="15.95" customHeight="1" x14ac:dyDescent="0.25">
      <c r="A1340" s="233" t="s">
        <v>2478</v>
      </c>
    </row>
    <row r="1341" spans="1:1" ht="15.95" customHeight="1" x14ac:dyDescent="0.25">
      <c r="A1341" s="233" t="s">
        <v>1109</v>
      </c>
    </row>
    <row r="1342" spans="1:1" ht="15.95" customHeight="1" x14ac:dyDescent="0.25">
      <c r="A1342" s="233" t="s">
        <v>1110</v>
      </c>
    </row>
    <row r="1343" spans="1:1" ht="15.95" customHeight="1" x14ac:dyDescent="0.25">
      <c r="A1343" s="233" t="s">
        <v>2479</v>
      </c>
    </row>
    <row r="1344" spans="1:1" ht="15.95" customHeight="1" x14ac:dyDescent="0.25">
      <c r="A1344" s="233" t="s">
        <v>2480</v>
      </c>
    </row>
    <row r="1345" spans="1:1" ht="15.95" customHeight="1" x14ac:dyDescent="0.25">
      <c r="A1345" s="233" t="s">
        <v>1111</v>
      </c>
    </row>
    <row r="1346" spans="1:1" ht="15.95" customHeight="1" x14ac:dyDescent="0.25">
      <c r="A1346" s="233" t="s">
        <v>2481</v>
      </c>
    </row>
    <row r="1347" spans="1:1" ht="15.95" customHeight="1" x14ac:dyDescent="0.25">
      <c r="A1347" s="233" t="s">
        <v>2482</v>
      </c>
    </row>
    <row r="1348" spans="1:1" ht="15.95" customHeight="1" x14ac:dyDescent="0.25">
      <c r="A1348" s="233" t="s">
        <v>1112</v>
      </c>
    </row>
    <row r="1349" spans="1:1" ht="15.95" customHeight="1" x14ac:dyDescent="0.25">
      <c r="A1349" s="233" t="s">
        <v>2483</v>
      </c>
    </row>
    <row r="1350" spans="1:1" ht="15.95" customHeight="1" x14ac:dyDescent="0.25">
      <c r="A1350" s="233" t="s">
        <v>1113</v>
      </c>
    </row>
    <row r="1351" spans="1:1" ht="15.95" customHeight="1" x14ac:dyDescent="0.25">
      <c r="A1351" s="233" t="s">
        <v>1114</v>
      </c>
    </row>
    <row r="1352" spans="1:1" ht="15.95" customHeight="1" x14ac:dyDescent="0.25">
      <c r="A1352" s="233" t="s">
        <v>1115</v>
      </c>
    </row>
    <row r="1353" spans="1:1" ht="15.95" customHeight="1" x14ac:dyDescent="0.25">
      <c r="A1353" s="233" t="s">
        <v>1116</v>
      </c>
    </row>
    <row r="1354" spans="1:1" ht="15.95" customHeight="1" x14ac:dyDescent="0.25">
      <c r="A1354" s="233" t="s">
        <v>1117</v>
      </c>
    </row>
    <row r="1355" spans="1:1" ht="15.95" customHeight="1" x14ac:dyDescent="0.25">
      <c r="A1355" s="233" t="s">
        <v>1118</v>
      </c>
    </row>
    <row r="1356" spans="1:1" ht="15.95" customHeight="1" x14ac:dyDescent="0.25">
      <c r="A1356" s="233" t="s">
        <v>1119</v>
      </c>
    </row>
    <row r="1357" spans="1:1" ht="15.95" customHeight="1" x14ac:dyDescent="0.25">
      <c r="A1357" s="233" t="s">
        <v>1120</v>
      </c>
    </row>
    <row r="1358" spans="1:1" ht="15.95" customHeight="1" x14ac:dyDescent="0.25">
      <c r="A1358" s="233" t="s">
        <v>2484</v>
      </c>
    </row>
    <row r="1359" spans="1:1" ht="15.95" customHeight="1" x14ac:dyDescent="0.25">
      <c r="A1359" s="233" t="s">
        <v>165</v>
      </c>
    </row>
    <row r="1360" spans="1:1" ht="15.95" customHeight="1" x14ac:dyDescent="0.25">
      <c r="A1360" s="233" t="s">
        <v>1121</v>
      </c>
    </row>
    <row r="1361" spans="1:1" ht="15.95" customHeight="1" x14ac:dyDescent="0.25">
      <c r="A1361" s="233" t="s">
        <v>2485</v>
      </c>
    </row>
    <row r="1362" spans="1:1" ht="15.95" customHeight="1" x14ac:dyDescent="0.25">
      <c r="A1362" s="233" t="s">
        <v>1122</v>
      </c>
    </row>
    <row r="1363" spans="1:1" ht="15.95" customHeight="1" x14ac:dyDescent="0.25">
      <c r="A1363" s="233" t="s">
        <v>1123</v>
      </c>
    </row>
    <row r="1364" spans="1:1" ht="15.95" customHeight="1" x14ac:dyDescent="0.25">
      <c r="A1364" s="233" t="s">
        <v>2486</v>
      </c>
    </row>
    <row r="1365" spans="1:1" ht="15.95" customHeight="1" x14ac:dyDescent="0.25">
      <c r="A1365" s="233" t="s">
        <v>2487</v>
      </c>
    </row>
    <row r="1366" spans="1:1" ht="15.95" customHeight="1" x14ac:dyDescent="0.25">
      <c r="A1366" s="233" t="s">
        <v>2488</v>
      </c>
    </row>
    <row r="1367" spans="1:1" ht="15.95" customHeight="1" x14ac:dyDescent="0.25">
      <c r="A1367" s="233" t="s">
        <v>1124</v>
      </c>
    </row>
    <row r="1368" spans="1:1" ht="15.95" customHeight="1" x14ac:dyDescent="0.25">
      <c r="A1368" s="233" t="s">
        <v>1125</v>
      </c>
    </row>
    <row r="1369" spans="1:1" ht="15.95" customHeight="1" x14ac:dyDescent="0.25">
      <c r="A1369" s="233" t="s">
        <v>1126</v>
      </c>
    </row>
    <row r="1370" spans="1:1" ht="15.95" customHeight="1" x14ac:dyDescent="0.25">
      <c r="A1370" s="233" t="s">
        <v>1127</v>
      </c>
    </row>
    <row r="1371" spans="1:1" ht="15.95" customHeight="1" x14ac:dyDescent="0.25">
      <c r="A1371" s="233" t="s">
        <v>2489</v>
      </c>
    </row>
    <row r="1372" spans="1:1" ht="15.95" customHeight="1" x14ac:dyDescent="0.25">
      <c r="A1372" s="233" t="s">
        <v>1128</v>
      </c>
    </row>
    <row r="1373" spans="1:1" ht="15.95" customHeight="1" x14ac:dyDescent="0.25">
      <c r="A1373" s="233" t="s">
        <v>1129</v>
      </c>
    </row>
    <row r="1374" spans="1:1" ht="15.95" customHeight="1" x14ac:dyDescent="0.25">
      <c r="A1374" s="233" t="s">
        <v>2490</v>
      </c>
    </row>
    <row r="1375" spans="1:1" ht="15.95" customHeight="1" x14ac:dyDescent="0.25">
      <c r="A1375" s="233" t="s">
        <v>2491</v>
      </c>
    </row>
    <row r="1376" spans="1:1" ht="15.95" customHeight="1" x14ac:dyDescent="0.25">
      <c r="A1376" s="233" t="s">
        <v>1130</v>
      </c>
    </row>
    <row r="1377" spans="1:1" ht="15.95" customHeight="1" x14ac:dyDescent="0.25">
      <c r="A1377" s="233" t="s">
        <v>2492</v>
      </c>
    </row>
    <row r="1378" spans="1:1" ht="15.95" customHeight="1" x14ac:dyDescent="0.25">
      <c r="A1378" s="233" t="s">
        <v>1131</v>
      </c>
    </row>
    <row r="1379" spans="1:1" ht="15.95" customHeight="1" x14ac:dyDescent="0.25">
      <c r="A1379" s="233" t="s">
        <v>1132</v>
      </c>
    </row>
    <row r="1380" spans="1:1" ht="15.95" customHeight="1" x14ac:dyDescent="0.25">
      <c r="A1380" s="233" t="s">
        <v>2493</v>
      </c>
    </row>
    <row r="1381" spans="1:1" ht="15.95" customHeight="1" x14ac:dyDescent="0.25">
      <c r="A1381" s="233" t="s">
        <v>1133</v>
      </c>
    </row>
    <row r="1382" spans="1:1" ht="15.95" customHeight="1" x14ac:dyDescent="0.25">
      <c r="A1382" s="233" t="s">
        <v>2494</v>
      </c>
    </row>
    <row r="1383" spans="1:1" ht="15.95" customHeight="1" x14ac:dyDescent="0.25">
      <c r="A1383" s="233" t="s">
        <v>1134</v>
      </c>
    </row>
    <row r="1384" spans="1:1" ht="15.95" customHeight="1" x14ac:dyDescent="0.25">
      <c r="A1384" s="233" t="s">
        <v>2495</v>
      </c>
    </row>
    <row r="1385" spans="1:1" ht="15.95" customHeight="1" x14ac:dyDescent="0.25">
      <c r="A1385" s="233" t="s">
        <v>2496</v>
      </c>
    </row>
    <row r="1386" spans="1:1" ht="15.95" customHeight="1" x14ac:dyDescent="0.25">
      <c r="A1386" s="233" t="s">
        <v>1135</v>
      </c>
    </row>
    <row r="1387" spans="1:1" ht="15.95" customHeight="1" x14ac:dyDescent="0.25">
      <c r="A1387" s="233" t="s">
        <v>2497</v>
      </c>
    </row>
    <row r="1388" spans="1:1" ht="15.95" customHeight="1" x14ac:dyDescent="0.25">
      <c r="A1388" s="233" t="s">
        <v>2498</v>
      </c>
    </row>
    <row r="1389" spans="1:1" ht="15.95" customHeight="1" x14ac:dyDescent="0.25">
      <c r="A1389" s="233" t="s">
        <v>1136</v>
      </c>
    </row>
    <row r="1390" spans="1:1" ht="15.95" customHeight="1" x14ac:dyDescent="0.25">
      <c r="A1390" s="233" t="s">
        <v>1137</v>
      </c>
    </row>
    <row r="1391" spans="1:1" ht="15.95" customHeight="1" x14ac:dyDescent="0.25">
      <c r="A1391" s="233" t="s">
        <v>2499</v>
      </c>
    </row>
    <row r="1392" spans="1:1" ht="15.95" customHeight="1" x14ac:dyDescent="0.25">
      <c r="A1392" s="233" t="s">
        <v>2500</v>
      </c>
    </row>
    <row r="1393" spans="1:1" ht="15.95" customHeight="1" x14ac:dyDescent="0.25">
      <c r="A1393" s="233" t="s">
        <v>1138</v>
      </c>
    </row>
    <row r="1394" spans="1:1" ht="15.95" customHeight="1" x14ac:dyDescent="0.25">
      <c r="A1394" s="233" t="s">
        <v>1139</v>
      </c>
    </row>
    <row r="1395" spans="1:1" ht="15.95" customHeight="1" x14ac:dyDescent="0.25">
      <c r="A1395" s="233" t="s">
        <v>1140</v>
      </c>
    </row>
    <row r="1396" spans="1:1" ht="15.95" customHeight="1" x14ac:dyDescent="0.25">
      <c r="A1396" s="233" t="s">
        <v>1141</v>
      </c>
    </row>
    <row r="1397" spans="1:1" ht="15.95" customHeight="1" x14ac:dyDescent="0.25">
      <c r="A1397" s="233" t="s">
        <v>1142</v>
      </c>
    </row>
    <row r="1398" spans="1:1" ht="15.95" customHeight="1" x14ac:dyDescent="0.25">
      <c r="A1398" s="233" t="s">
        <v>1143</v>
      </c>
    </row>
    <row r="1399" spans="1:1" ht="15.95" customHeight="1" x14ac:dyDescent="0.25">
      <c r="A1399" s="233" t="s">
        <v>1144</v>
      </c>
    </row>
    <row r="1400" spans="1:1" ht="15.95" customHeight="1" x14ac:dyDescent="0.25">
      <c r="A1400" s="233" t="s">
        <v>1779</v>
      </c>
    </row>
    <row r="1401" spans="1:1" ht="15.95" customHeight="1" x14ac:dyDescent="0.25">
      <c r="A1401" s="233" t="s">
        <v>3201</v>
      </c>
    </row>
    <row r="1402" spans="1:1" ht="15.95" customHeight="1" x14ac:dyDescent="0.25">
      <c r="A1402" s="233" t="s">
        <v>2501</v>
      </c>
    </row>
    <row r="1403" spans="1:1" ht="15.95" customHeight="1" x14ac:dyDescent="0.25">
      <c r="A1403" s="233" t="s">
        <v>2502</v>
      </c>
    </row>
    <row r="1404" spans="1:1" ht="15.95" customHeight="1" x14ac:dyDescent="0.25">
      <c r="A1404" s="233" t="s">
        <v>1145</v>
      </c>
    </row>
    <row r="1405" spans="1:1" ht="15.95" customHeight="1" x14ac:dyDescent="0.25">
      <c r="A1405" s="233" t="s">
        <v>1146</v>
      </c>
    </row>
    <row r="1406" spans="1:1" ht="15.95" customHeight="1" x14ac:dyDescent="0.25">
      <c r="A1406" s="233" t="s">
        <v>2503</v>
      </c>
    </row>
    <row r="1407" spans="1:1" ht="15.95" customHeight="1" x14ac:dyDescent="0.25">
      <c r="A1407" s="233" t="s">
        <v>1147</v>
      </c>
    </row>
    <row r="1408" spans="1:1" ht="15.95" customHeight="1" x14ac:dyDescent="0.25">
      <c r="A1408" s="233" t="s">
        <v>2504</v>
      </c>
    </row>
    <row r="1409" spans="1:1" ht="15.95" customHeight="1" x14ac:dyDescent="0.25">
      <c r="A1409" s="233" t="s">
        <v>1148</v>
      </c>
    </row>
    <row r="1410" spans="1:1" ht="15.95" customHeight="1" x14ac:dyDescent="0.25">
      <c r="A1410" s="233" t="s">
        <v>2505</v>
      </c>
    </row>
    <row r="1411" spans="1:1" ht="15.95" customHeight="1" x14ac:dyDescent="0.25">
      <c r="A1411" s="233" t="s">
        <v>2506</v>
      </c>
    </row>
    <row r="1412" spans="1:1" ht="15.95" customHeight="1" x14ac:dyDescent="0.25">
      <c r="A1412" s="233" t="s">
        <v>2507</v>
      </c>
    </row>
    <row r="1413" spans="1:1" ht="15.95" customHeight="1" x14ac:dyDescent="0.25">
      <c r="A1413" s="233" t="s">
        <v>2508</v>
      </c>
    </row>
    <row r="1414" spans="1:1" ht="15.95" customHeight="1" x14ac:dyDescent="0.25">
      <c r="A1414" s="233" t="s">
        <v>2509</v>
      </c>
    </row>
    <row r="1415" spans="1:1" ht="15.95" customHeight="1" x14ac:dyDescent="0.25">
      <c r="A1415" s="233" t="s">
        <v>1780</v>
      </c>
    </row>
    <row r="1416" spans="1:1" ht="15.95" customHeight="1" x14ac:dyDescent="0.25">
      <c r="A1416" s="233" t="s">
        <v>1149</v>
      </c>
    </row>
    <row r="1417" spans="1:1" ht="15.95" customHeight="1" x14ac:dyDescent="0.25">
      <c r="A1417" s="233" t="s">
        <v>1150</v>
      </c>
    </row>
    <row r="1418" spans="1:1" ht="15.95" customHeight="1" x14ac:dyDescent="0.25">
      <c r="A1418" s="233" t="s">
        <v>1151</v>
      </c>
    </row>
    <row r="1419" spans="1:1" ht="15.95" customHeight="1" x14ac:dyDescent="0.25">
      <c r="A1419" s="233" t="s">
        <v>1152</v>
      </c>
    </row>
    <row r="1420" spans="1:1" ht="15.95" customHeight="1" x14ac:dyDescent="0.25">
      <c r="A1420" s="233" t="s">
        <v>1781</v>
      </c>
    </row>
    <row r="1421" spans="1:1" ht="15.95" customHeight="1" x14ac:dyDescent="0.25">
      <c r="A1421" s="233" t="s">
        <v>1782</v>
      </c>
    </row>
    <row r="1422" spans="1:1" ht="15.95" customHeight="1" x14ac:dyDescent="0.25">
      <c r="A1422" s="233" t="s">
        <v>1783</v>
      </c>
    </row>
    <row r="1423" spans="1:1" ht="15.95" customHeight="1" x14ac:dyDescent="0.25">
      <c r="A1423" s="233" t="s">
        <v>2510</v>
      </c>
    </row>
    <row r="1424" spans="1:1" ht="15.95" customHeight="1" x14ac:dyDescent="0.25">
      <c r="A1424" s="233" t="s">
        <v>1153</v>
      </c>
    </row>
    <row r="1425" spans="1:1" ht="15.95" customHeight="1" x14ac:dyDescent="0.25">
      <c r="A1425" s="233" t="s">
        <v>1154</v>
      </c>
    </row>
    <row r="1426" spans="1:1" ht="15.95" customHeight="1" x14ac:dyDescent="0.25">
      <c r="A1426" s="233" t="s">
        <v>1155</v>
      </c>
    </row>
    <row r="1427" spans="1:1" ht="15.95" customHeight="1" x14ac:dyDescent="0.25">
      <c r="A1427" s="233" t="s">
        <v>1156</v>
      </c>
    </row>
    <row r="1428" spans="1:1" ht="15.95" customHeight="1" x14ac:dyDescent="0.25">
      <c r="A1428" s="233" t="s">
        <v>2511</v>
      </c>
    </row>
    <row r="1429" spans="1:1" ht="15.95" customHeight="1" x14ac:dyDescent="0.25">
      <c r="A1429" s="233" t="s">
        <v>1157</v>
      </c>
    </row>
    <row r="1430" spans="1:1" ht="15.95" customHeight="1" x14ac:dyDescent="0.25">
      <c r="A1430" s="233" t="s">
        <v>1158</v>
      </c>
    </row>
    <row r="1431" spans="1:1" ht="15.95" customHeight="1" x14ac:dyDescent="0.25">
      <c r="A1431" s="233" t="s">
        <v>2512</v>
      </c>
    </row>
    <row r="1432" spans="1:1" ht="15.95" customHeight="1" x14ac:dyDescent="0.25">
      <c r="A1432" s="233" t="s">
        <v>1784</v>
      </c>
    </row>
    <row r="1433" spans="1:1" ht="15.95" customHeight="1" x14ac:dyDescent="0.25">
      <c r="A1433" s="233" t="s">
        <v>1159</v>
      </c>
    </row>
    <row r="1434" spans="1:1" ht="15.95" customHeight="1" x14ac:dyDescent="0.25">
      <c r="A1434" s="233" t="s">
        <v>1160</v>
      </c>
    </row>
    <row r="1435" spans="1:1" ht="15.95" customHeight="1" x14ac:dyDescent="0.25">
      <c r="A1435" s="233" t="s">
        <v>1785</v>
      </c>
    </row>
    <row r="1436" spans="1:1" ht="15.95" customHeight="1" x14ac:dyDescent="0.25">
      <c r="A1436" s="233" t="s">
        <v>2513</v>
      </c>
    </row>
    <row r="1437" spans="1:1" ht="15.95" customHeight="1" x14ac:dyDescent="0.25">
      <c r="A1437" s="233" t="s">
        <v>2514</v>
      </c>
    </row>
    <row r="1438" spans="1:1" ht="15.95" customHeight="1" x14ac:dyDescent="0.25">
      <c r="A1438" s="233" t="s">
        <v>1161</v>
      </c>
    </row>
    <row r="1439" spans="1:1" ht="15.95" customHeight="1" x14ac:dyDescent="0.25">
      <c r="A1439" s="233" t="s">
        <v>2515</v>
      </c>
    </row>
    <row r="1440" spans="1:1" ht="15.95" customHeight="1" x14ac:dyDescent="0.25">
      <c r="A1440" s="233" t="s">
        <v>1786</v>
      </c>
    </row>
    <row r="1441" spans="1:1" ht="15.95" customHeight="1" x14ac:dyDescent="0.25">
      <c r="A1441" s="233" t="s">
        <v>3078</v>
      </c>
    </row>
    <row r="1442" spans="1:1" ht="15.95" customHeight="1" x14ac:dyDescent="0.25">
      <c r="A1442" s="233" t="s">
        <v>2516</v>
      </c>
    </row>
    <row r="1443" spans="1:1" ht="15.95" customHeight="1" x14ac:dyDescent="0.25">
      <c r="A1443" s="233" t="s">
        <v>2517</v>
      </c>
    </row>
    <row r="1444" spans="1:1" ht="15.95" customHeight="1" x14ac:dyDescent="0.25">
      <c r="A1444" s="233" t="s">
        <v>1162</v>
      </c>
    </row>
    <row r="1445" spans="1:1" ht="15.95" customHeight="1" x14ac:dyDescent="0.25">
      <c r="A1445" s="233" t="s">
        <v>2518</v>
      </c>
    </row>
    <row r="1446" spans="1:1" ht="15.95" customHeight="1" x14ac:dyDescent="0.25">
      <c r="A1446" s="233" t="s">
        <v>1787</v>
      </c>
    </row>
    <row r="1447" spans="1:1" ht="15.95" customHeight="1" x14ac:dyDescent="0.25">
      <c r="A1447" s="233" t="s">
        <v>2519</v>
      </c>
    </row>
    <row r="1448" spans="1:1" ht="15.95" customHeight="1" x14ac:dyDescent="0.25">
      <c r="A1448" s="233" t="s">
        <v>2520</v>
      </c>
    </row>
    <row r="1449" spans="1:1" ht="15.95" customHeight="1" x14ac:dyDescent="0.25">
      <c r="A1449" s="233" t="s">
        <v>2521</v>
      </c>
    </row>
    <row r="1450" spans="1:1" ht="15.95" customHeight="1" x14ac:dyDescent="0.25">
      <c r="A1450" s="233" t="s">
        <v>1163</v>
      </c>
    </row>
    <row r="1451" spans="1:1" ht="15.95" customHeight="1" x14ac:dyDescent="0.25">
      <c r="A1451" s="233" t="s">
        <v>1164</v>
      </c>
    </row>
    <row r="1452" spans="1:1" ht="15.95" customHeight="1" x14ac:dyDescent="0.25">
      <c r="A1452" s="233" t="s">
        <v>2522</v>
      </c>
    </row>
    <row r="1453" spans="1:1" ht="15.95" customHeight="1" x14ac:dyDescent="0.25">
      <c r="A1453" s="233" t="s">
        <v>1165</v>
      </c>
    </row>
    <row r="1454" spans="1:1" ht="15.95" customHeight="1" x14ac:dyDescent="0.25">
      <c r="A1454" s="233" t="s">
        <v>1166</v>
      </c>
    </row>
    <row r="1455" spans="1:1" ht="15.95" customHeight="1" x14ac:dyDescent="0.25">
      <c r="A1455" s="233" t="s">
        <v>2523</v>
      </c>
    </row>
    <row r="1456" spans="1:1" ht="15.95" customHeight="1" x14ac:dyDescent="0.25">
      <c r="A1456" s="233" t="s">
        <v>1167</v>
      </c>
    </row>
    <row r="1457" spans="1:1" ht="15.95" customHeight="1" x14ac:dyDescent="0.25">
      <c r="A1457" s="233" t="s">
        <v>1168</v>
      </c>
    </row>
    <row r="1458" spans="1:1" ht="15.95" customHeight="1" x14ac:dyDescent="0.25">
      <c r="A1458" s="233" t="s">
        <v>1169</v>
      </c>
    </row>
    <row r="1459" spans="1:1" ht="15.95" customHeight="1" x14ac:dyDescent="0.25">
      <c r="A1459" s="233" t="s">
        <v>1788</v>
      </c>
    </row>
    <row r="1460" spans="1:1" ht="15.95" customHeight="1" x14ac:dyDescent="0.25">
      <c r="A1460" s="233" t="s">
        <v>2524</v>
      </c>
    </row>
    <row r="1461" spans="1:1" ht="15.95" customHeight="1" x14ac:dyDescent="0.25">
      <c r="A1461" s="233" t="s">
        <v>2525</v>
      </c>
    </row>
    <row r="1462" spans="1:1" ht="15.95" customHeight="1" x14ac:dyDescent="0.25">
      <c r="A1462" s="233" t="s">
        <v>1789</v>
      </c>
    </row>
    <row r="1463" spans="1:1" ht="15.95" customHeight="1" x14ac:dyDescent="0.25">
      <c r="A1463" s="233" t="s">
        <v>2526</v>
      </c>
    </row>
    <row r="1464" spans="1:1" ht="15.95" customHeight="1" x14ac:dyDescent="0.25">
      <c r="A1464" s="233" t="s">
        <v>1790</v>
      </c>
    </row>
    <row r="1465" spans="1:1" ht="15.95" customHeight="1" x14ac:dyDescent="0.25">
      <c r="A1465" s="233" t="s">
        <v>1170</v>
      </c>
    </row>
    <row r="1466" spans="1:1" ht="15.95" customHeight="1" x14ac:dyDescent="0.25">
      <c r="A1466" s="233" t="s">
        <v>2527</v>
      </c>
    </row>
    <row r="1467" spans="1:1" ht="15.95" customHeight="1" x14ac:dyDescent="0.25">
      <c r="A1467" s="233" t="s">
        <v>2528</v>
      </c>
    </row>
    <row r="1468" spans="1:1" ht="15.95" customHeight="1" x14ac:dyDescent="0.25">
      <c r="A1468" s="233" t="s">
        <v>1791</v>
      </c>
    </row>
    <row r="1469" spans="1:1" ht="15.95" customHeight="1" x14ac:dyDescent="0.25">
      <c r="A1469" s="233" t="s">
        <v>1792</v>
      </c>
    </row>
    <row r="1470" spans="1:1" ht="15.95" customHeight="1" x14ac:dyDescent="0.25">
      <c r="A1470" s="233" t="s">
        <v>1171</v>
      </c>
    </row>
    <row r="1471" spans="1:1" ht="15.95" customHeight="1" x14ac:dyDescent="0.25">
      <c r="A1471" s="233" t="s">
        <v>1793</v>
      </c>
    </row>
    <row r="1472" spans="1:1" ht="15.95" customHeight="1" x14ac:dyDescent="0.25">
      <c r="A1472" s="233" t="s">
        <v>3079</v>
      </c>
    </row>
    <row r="1473" spans="1:1" ht="15.95" customHeight="1" x14ac:dyDescent="0.25">
      <c r="A1473" s="233" t="s">
        <v>1794</v>
      </c>
    </row>
    <row r="1474" spans="1:1" ht="15.95" customHeight="1" x14ac:dyDescent="0.25">
      <c r="A1474" s="233" t="s">
        <v>1795</v>
      </c>
    </row>
    <row r="1475" spans="1:1" ht="15.95" customHeight="1" x14ac:dyDescent="0.25">
      <c r="A1475" s="233" t="s">
        <v>1172</v>
      </c>
    </row>
    <row r="1476" spans="1:1" ht="15.95" customHeight="1" x14ac:dyDescent="0.25">
      <c r="A1476" s="233" t="s">
        <v>1796</v>
      </c>
    </row>
    <row r="1477" spans="1:1" ht="15.95" customHeight="1" x14ac:dyDescent="0.25">
      <c r="A1477" s="233" t="s">
        <v>1797</v>
      </c>
    </row>
    <row r="1478" spans="1:1" ht="15.95" customHeight="1" x14ac:dyDescent="0.25">
      <c r="A1478" s="233" t="s">
        <v>1798</v>
      </c>
    </row>
    <row r="1479" spans="1:1" ht="15.95" customHeight="1" x14ac:dyDescent="0.25">
      <c r="A1479" s="233" t="s">
        <v>1799</v>
      </c>
    </row>
    <row r="1480" spans="1:1" ht="15.95" customHeight="1" x14ac:dyDescent="0.25">
      <c r="A1480" s="233" t="s">
        <v>1800</v>
      </c>
    </row>
    <row r="1481" spans="1:1" ht="15.95" customHeight="1" x14ac:dyDescent="0.25">
      <c r="A1481" s="233" t="s">
        <v>1801</v>
      </c>
    </row>
    <row r="1482" spans="1:1" ht="15.95" customHeight="1" x14ac:dyDescent="0.25">
      <c r="A1482" s="233" t="s">
        <v>1802</v>
      </c>
    </row>
    <row r="1483" spans="1:1" ht="15.95" customHeight="1" x14ac:dyDescent="0.25">
      <c r="A1483" s="233" t="s">
        <v>1803</v>
      </c>
    </row>
    <row r="1484" spans="1:1" ht="15.95" customHeight="1" x14ac:dyDescent="0.25">
      <c r="A1484" s="233" t="s">
        <v>1804</v>
      </c>
    </row>
    <row r="1485" spans="1:1" ht="15.95" customHeight="1" x14ac:dyDescent="0.25">
      <c r="A1485" s="233" t="s">
        <v>2529</v>
      </c>
    </row>
    <row r="1486" spans="1:1" ht="15.95" customHeight="1" x14ac:dyDescent="0.25">
      <c r="A1486" s="233" t="s">
        <v>1805</v>
      </c>
    </row>
    <row r="1487" spans="1:1" ht="15.95" customHeight="1" x14ac:dyDescent="0.25">
      <c r="A1487" s="233" t="s">
        <v>1806</v>
      </c>
    </row>
    <row r="1488" spans="1:1" ht="15.95" customHeight="1" x14ac:dyDescent="0.25">
      <c r="A1488" s="233" t="s">
        <v>1807</v>
      </c>
    </row>
    <row r="1489" spans="1:1" ht="15.95" customHeight="1" x14ac:dyDescent="0.25">
      <c r="A1489" s="233" t="s">
        <v>1808</v>
      </c>
    </row>
    <row r="1490" spans="1:1" ht="15.95" customHeight="1" x14ac:dyDescent="0.25">
      <c r="A1490" s="233" t="s">
        <v>1809</v>
      </c>
    </row>
    <row r="1491" spans="1:1" ht="15.95" customHeight="1" x14ac:dyDescent="0.25">
      <c r="A1491" s="233" t="s">
        <v>1810</v>
      </c>
    </row>
    <row r="1492" spans="1:1" ht="15.95" customHeight="1" x14ac:dyDescent="0.25">
      <c r="A1492" s="233" t="s">
        <v>1811</v>
      </c>
    </row>
    <row r="1493" spans="1:1" ht="15.95" customHeight="1" x14ac:dyDescent="0.25">
      <c r="A1493" s="233" t="s">
        <v>2530</v>
      </c>
    </row>
    <row r="1494" spans="1:1" ht="15.95" customHeight="1" x14ac:dyDescent="0.25">
      <c r="A1494" s="233" t="s">
        <v>1812</v>
      </c>
    </row>
    <row r="1495" spans="1:1" ht="15.95" customHeight="1" x14ac:dyDescent="0.25">
      <c r="A1495" s="233" t="s">
        <v>1813</v>
      </c>
    </row>
    <row r="1496" spans="1:1" ht="15.95" customHeight="1" x14ac:dyDescent="0.25">
      <c r="A1496" s="233" t="s">
        <v>1173</v>
      </c>
    </row>
    <row r="1497" spans="1:1" ht="15.95" customHeight="1" x14ac:dyDescent="0.25">
      <c r="A1497" s="233" t="s">
        <v>3080</v>
      </c>
    </row>
    <row r="1498" spans="1:1" ht="15.95" customHeight="1" x14ac:dyDescent="0.25">
      <c r="A1498" s="233" t="s">
        <v>3081</v>
      </c>
    </row>
    <row r="1499" spans="1:1" ht="15.95" customHeight="1" x14ac:dyDescent="0.25">
      <c r="A1499" s="233" t="s">
        <v>1174</v>
      </c>
    </row>
    <row r="1500" spans="1:1" ht="15.95" customHeight="1" x14ac:dyDescent="0.25">
      <c r="A1500" s="233" t="s">
        <v>2531</v>
      </c>
    </row>
    <row r="1501" spans="1:1" ht="15.95" customHeight="1" x14ac:dyDescent="0.25">
      <c r="A1501" s="233" t="s">
        <v>3082</v>
      </c>
    </row>
    <row r="1502" spans="1:1" ht="15.95" customHeight="1" x14ac:dyDescent="0.25">
      <c r="A1502" s="233" t="s">
        <v>2532</v>
      </c>
    </row>
    <row r="1503" spans="1:1" ht="15.95" customHeight="1" x14ac:dyDescent="0.25">
      <c r="A1503" s="233" t="s">
        <v>2533</v>
      </c>
    </row>
    <row r="1504" spans="1:1" ht="15.95" customHeight="1" x14ac:dyDescent="0.25">
      <c r="A1504" s="233" t="s">
        <v>1175</v>
      </c>
    </row>
    <row r="1505" spans="1:1" ht="15.95" customHeight="1" x14ac:dyDescent="0.25">
      <c r="A1505" s="233" t="s">
        <v>1176</v>
      </c>
    </row>
    <row r="1506" spans="1:1" ht="15.95" customHeight="1" x14ac:dyDescent="0.25">
      <c r="A1506" s="233" t="s">
        <v>1177</v>
      </c>
    </row>
    <row r="1507" spans="1:1" ht="15.95" customHeight="1" x14ac:dyDescent="0.25">
      <c r="A1507" s="233" t="s">
        <v>1178</v>
      </c>
    </row>
    <row r="1508" spans="1:1" ht="15.95" customHeight="1" x14ac:dyDescent="0.25">
      <c r="A1508" s="233" t="s">
        <v>2534</v>
      </c>
    </row>
    <row r="1509" spans="1:1" ht="15.95" customHeight="1" x14ac:dyDescent="0.25">
      <c r="A1509" s="233" t="s">
        <v>2535</v>
      </c>
    </row>
    <row r="1510" spans="1:1" ht="15.95" customHeight="1" x14ac:dyDescent="0.25">
      <c r="A1510" s="233" t="s">
        <v>2536</v>
      </c>
    </row>
    <row r="1511" spans="1:1" ht="15.95" customHeight="1" x14ac:dyDescent="0.25">
      <c r="A1511" s="233" t="s">
        <v>2537</v>
      </c>
    </row>
    <row r="1512" spans="1:1" ht="15.95" customHeight="1" x14ac:dyDescent="0.25">
      <c r="A1512" s="233" t="s">
        <v>2538</v>
      </c>
    </row>
    <row r="1513" spans="1:1" ht="15.95" customHeight="1" x14ac:dyDescent="0.25">
      <c r="A1513" s="233" t="s">
        <v>2539</v>
      </c>
    </row>
    <row r="1514" spans="1:1" ht="15.95" customHeight="1" x14ac:dyDescent="0.25">
      <c r="A1514" s="233" t="s">
        <v>1179</v>
      </c>
    </row>
    <row r="1515" spans="1:1" ht="15.95" customHeight="1" x14ac:dyDescent="0.25">
      <c r="A1515" s="233" t="s">
        <v>1180</v>
      </c>
    </row>
    <row r="1516" spans="1:1" ht="15.95" customHeight="1" x14ac:dyDescent="0.25">
      <c r="A1516" s="233" t="s">
        <v>1181</v>
      </c>
    </row>
    <row r="1517" spans="1:1" ht="15.95" customHeight="1" x14ac:dyDescent="0.25">
      <c r="A1517" s="233" t="s">
        <v>1182</v>
      </c>
    </row>
    <row r="1518" spans="1:1" ht="15.95" customHeight="1" x14ac:dyDescent="0.25">
      <c r="A1518" s="233" t="s">
        <v>1183</v>
      </c>
    </row>
    <row r="1519" spans="1:1" ht="15.95" customHeight="1" x14ac:dyDescent="0.25">
      <c r="A1519" s="233" t="s">
        <v>1184</v>
      </c>
    </row>
    <row r="1520" spans="1:1" ht="15.95" customHeight="1" x14ac:dyDescent="0.25">
      <c r="A1520" s="233" t="s">
        <v>2540</v>
      </c>
    </row>
    <row r="1521" spans="1:1" ht="15.95" customHeight="1" x14ac:dyDescent="0.25">
      <c r="A1521" s="233" t="s">
        <v>1185</v>
      </c>
    </row>
    <row r="1522" spans="1:1" ht="15.95" customHeight="1" x14ac:dyDescent="0.25">
      <c r="A1522" s="233" t="s">
        <v>2541</v>
      </c>
    </row>
    <row r="1523" spans="1:1" ht="15.95" customHeight="1" x14ac:dyDescent="0.25">
      <c r="A1523" s="233" t="s">
        <v>1186</v>
      </c>
    </row>
    <row r="1524" spans="1:1" ht="15.95" customHeight="1" x14ac:dyDescent="0.25">
      <c r="A1524" s="233" t="s">
        <v>1187</v>
      </c>
    </row>
    <row r="1525" spans="1:1" ht="15.95" customHeight="1" x14ac:dyDescent="0.25">
      <c r="A1525" s="233" t="s">
        <v>1188</v>
      </c>
    </row>
    <row r="1526" spans="1:1" ht="15.95" customHeight="1" x14ac:dyDescent="0.25">
      <c r="A1526" s="233" t="s">
        <v>1189</v>
      </c>
    </row>
    <row r="1527" spans="1:1" ht="15.95" customHeight="1" x14ac:dyDescent="0.25">
      <c r="A1527" s="233" t="s">
        <v>2542</v>
      </c>
    </row>
    <row r="1528" spans="1:1" ht="15.95" customHeight="1" x14ac:dyDescent="0.25">
      <c r="A1528" s="233" t="s">
        <v>1190</v>
      </c>
    </row>
    <row r="1529" spans="1:1" ht="15.95" customHeight="1" x14ac:dyDescent="0.25">
      <c r="A1529" s="233" t="s">
        <v>2543</v>
      </c>
    </row>
    <row r="1530" spans="1:1" ht="15.95" customHeight="1" x14ac:dyDescent="0.25">
      <c r="A1530" s="233" t="s">
        <v>2544</v>
      </c>
    </row>
    <row r="1531" spans="1:1" ht="15.95" customHeight="1" x14ac:dyDescent="0.25">
      <c r="A1531" s="233" t="s">
        <v>1191</v>
      </c>
    </row>
    <row r="1532" spans="1:1" ht="15.95" customHeight="1" x14ac:dyDescent="0.25">
      <c r="A1532" s="233" t="s">
        <v>2545</v>
      </c>
    </row>
    <row r="1533" spans="1:1" ht="15.95" customHeight="1" x14ac:dyDescent="0.25">
      <c r="A1533" s="233" t="s">
        <v>1192</v>
      </c>
    </row>
    <row r="1534" spans="1:1" ht="15.95" customHeight="1" x14ac:dyDescent="0.25">
      <c r="A1534" s="233" t="s">
        <v>1193</v>
      </c>
    </row>
    <row r="1535" spans="1:1" ht="15.95" customHeight="1" x14ac:dyDescent="0.25">
      <c r="A1535" s="233" t="s">
        <v>1194</v>
      </c>
    </row>
    <row r="1536" spans="1:1" ht="15.95" customHeight="1" x14ac:dyDescent="0.25">
      <c r="A1536" s="233" t="s">
        <v>1195</v>
      </c>
    </row>
    <row r="1537" spans="1:1" ht="15.95" customHeight="1" x14ac:dyDescent="0.25">
      <c r="A1537" s="233" t="s">
        <v>1196</v>
      </c>
    </row>
    <row r="1538" spans="1:1" ht="15.95" customHeight="1" x14ac:dyDescent="0.25">
      <c r="A1538" s="233" t="s">
        <v>1197</v>
      </c>
    </row>
    <row r="1539" spans="1:1" ht="15.95" customHeight="1" x14ac:dyDescent="0.25">
      <c r="A1539" s="233" t="s">
        <v>2546</v>
      </c>
    </row>
    <row r="1540" spans="1:1" ht="15.95" customHeight="1" x14ac:dyDescent="0.25">
      <c r="A1540" s="233" t="s">
        <v>1198</v>
      </c>
    </row>
    <row r="1541" spans="1:1" ht="15.95" customHeight="1" x14ac:dyDescent="0.25">
      <c r="A1541" s="233" t="s">
        <v>2547</v>
      </c>
    </row>
    <row r="1542" spans="1:1" ht="15.95" customHeight="1" x14ac:dyDescent="0.25">
      <c r="A1542" s="233" t="s">
        <v>2548</v>
      </c>
    </row>
    <row r="1543" spans="1:1" ht="15.95" customHeight="1" x14ac:dyDescent="0.25">
      <c r="A1543" s="233" t="s">
        <v>2549</v>
      </c>
    </row>
    <row r="1544" spans="1:1" ht="15.95" customHeight="1" x14ac:dyDescent="0.25">
      <c r="A1544" s="233" t="s">
        <v>2550</v>
      </c>
    </row>
    <row r="1545" spans="1:1" ht="15.95" customHeight="1" x14ac:dyDescent="0.25">
      <c r="A1545" s="233" t="s">
        <v>2551</v>
      </c>
    </row>
    <row r="1546" spans="1:1" ht="15.95" customHeight="1" x14ac:dyDescent="0.25">
      <c r="A1546" s="233" t="s">
        <v>1199</v>
      </c>
    </row>
    <row r="1547" spans="1:1" ht="15.95" customHeight="1" x14ac:dyDescent="0.25">
      <c r="A1547" s="233" t="s">
        <v>1200</v>
      </c>
    </row>
    <row r="1548" spans="1:1" ht="15.95" customHeight="1" x14ac:dyDescent="0.25">
      <c r="A1548" s="233" t="s">
        <v>1201</v>
      </c>
    </row>
    <row r="1549" spans="1:1" ht="15.95" customHeight="1" x14ac:dyDescent="0.25">
      <c r="A1549" s="233" t="s">
        <v>1202</v>
      </c>
    </row>
    <row r="1550" spans="1:1" ht="15.95" customHeight="1" x14ac:dyDescent="0.25">
      <c r="A1550" s="233" t="s">
        <v>2552</v>
      </c>
    </row>
    <row r="1551" spans="1:1" ht="15.95" customHeight="1" x14ac:dyDescent="0.25">
      <c r="A1551" s="233" t="s">
        <v>1203</v>
      </c>
    </row>
    <row r="1552" spans="1:1" ht="15.95" customHeight="1" x14ac:dyDescent="0.25">
      <c r="A1552" s="233" t="s">
        <v>1204</v>
      </c>
    </row>
    <row r="1553" spans="1:1" ht="15.95" customHeight="1" x14ac:dyDescent="0.25">
      <c r="A1553" s="233" t="s">
        <v>2553</v>
      </c>
    </row>
    <row r="1554" spans="1:1" ht="15.95" customHeight="1" x14ac:dyDescent="0.25">
      <c r="A1554" s="233" t="s">
        <v>2554</v>
      </c>
    </row>
    <row r="1555" spans="1:1" ht="15.95" customHeight="1" x14ac:dyDescent="0.25">
      <c r="A1555" s="233" t="s">
        <v>1205</v>
      </c>
    </row>
    <row r="1556" spans="1:1" ht="15.95" customHeight="1" x14ac:dyDescent="0.25">
      <c r="A1556" s="233" t="s">
        <v>2555</v>
      </c>
    </row>
    <row r="1557" spans="1:1" ht="15.95" customHeight="1" x14ac:dyDescent="0.25">
      <c r="A1557" s="233" t="s">
        <v>1206</v>
      </c>
    </row>
    <row r="1558" spans="1:1" ht="15.95" customHeight="1" x14ac:dyDescent="0.25">
      <c r="A1558" s="233" t="s">
        <v>1207</v>
      </c>
    </row>
    <row r="1559" spans="1:1" ht="15.95" customHeight="1" x14ac:dyDescent="0.25">
      <c r="A1559" s="233" t="s">
        <v>2556</v>
      </c>
    </row>
    <row r="1560" spans="1:1" ht="15.95" customHeight="1" x14ac:dyDescent="0.25">
      <c r="A1560" s="233" t="s">
        <v>1208</v>
      </c>
    </row>
    <row r="1561" spans="1:1" ht="15.95" customHeight="1" x14ac:dyDescent="0.25">
      <c r="A1561" s="233" t="s">
        <v>2557</v>
      </c>
    </row>
    <row r="1562" spans="1:1" ht="15.95" customHeight="1" x14ac:dyDescent="0.25">
      <c r="A1562" s="233" t="s">
        <v>2558</v>
      </c>
    </row>
    <row r="1563" spans="1:1" ht="15.95" customHeight="1" x14ac:dyDescent="0.25">
      <c r="A1563" s="233" t="s">
        <v>2559</v>
      </c>
    </row>
    <row r="1564" spans="1:1" ht="15.95" customHeight="1" x14ac:dyDescent="0.25">
      <c r="A1564" s="233" t="s">
        <v>1209</v>
      </c>
    </row>
    <row r="1565" spans="1:1" ht="15.95" customHeight="1" x14ac:dyDescent="0.25">
      <c r="A1565" s="233" t="s">
        <v>1210</v>
      </c>
    </row>
    <row r="1566" spans="1:1" ht="15.95" customHeight="1" x14ac:dyDescent="0.25">
      <c r="A1566" s="233" t="s">
        <v>1211</v>
      </c>
    </row>
    <row r="1567" spans="1:1" ht="15.95" customHeight="1" x14ac:dyDescent="0.25">
      <c r="A1567" s="233" t="s">
        <v>1212</v>
      </c>
    </row>
    <row r="1568" spans="1:1" ht="15.95" customHeight="1" x14ac:dyDescent="0.25">
      <c r="A1568" s="233" t="s">
        <v>2560</v>
      </c>
    </row>
    <row r="1569" spans="1:1" ht="15.95" customHeight="1" x14ac:dyDescent="0.25">
      <c r="A1569" s="233" t="s">
        <v>1213</v>
      </c>
    </row>
    <row r="1570" spans="1:1" ht="15.95" customHeight="1" x14ac:dyDescent="0.25">
      <c r="A1570" s="233" t="s">
        <v>1214</v>
      </c>
    </row>
    <row r="1571" spans="1:1" ht="15.95" customHeight="1" x14ac:dyDescent="0.25">
      <c r="A1571" s="233" t="s">
        <v>1215</v>
      </c>
    </row>
    <row r="1572" spans="1:1" ht="15.95" customHeight="1" x14ac:dyDescent="0.25">
      <c r="A1572" s="233" t="s">
        <v>1216</v>
      </c>
    </row>
    <row r="1573" spans="1:1" ht="15.95" customHeight="1" x14ac:dyDescent="0.25">
      <c r="A1573" s="233" t="s">
        <v>2561</v>
      </c>
    </row>
    <row r="1574" spans="1:1" ht="15.95" customHeight="1" x14ac:dyDescent="0.25">
      <c r="A1574" s="233" t="s">
        <v>1217</v>
      </c>
    </row>
    <row r="1575" spans="1:1" ht="15.95" customHeight="1" x14ac:dyDescent="0.25">
      <c r="A1575" s="233" t="s">
        <v>2562</v>
      </c>
    </row>
    <row r="1576" spans="1:1" ht="15.95" customHeight="1" x14ac:dyDescent="0.25">
      <c r="A1576" s="233" t="s">
        <v>2563</v>
      </c>
    </row>
    <row r="1577" spans="1:1" ht="15.95" customHeight="1" x14ac:dyDescent="0.25">
      <c r="A1577" s="233" t="s">
        <v>2564</v>
      </c>
    </row>
    <row r="1578" spans="1:1" ht="15.95" customHeight="1" x14ac:dyDescent="0.25">
      <c r="A1578" s="233" t="s">
        <v>2565</v>
      </c>
    </row>
    <row r="1579" spans="1:1" ht="15.95" customHeight="1" x14ac:dyDescent="0.25">
      <c r="A1579" s="233" t="s">
        <v>2566</v>
      </c>
    </row>
    <row r="1580" spans="1:1" ht="15.95" customHeight="1" x14ac:dyDescent="0.25">
      <c r="A1580" s="233" t="s">
        <v>2567</v>
      </c>
    </row>
    <row r="1581" spans="1:1" ht="15.95" customHeight="1" x14ac:dyDescent="0.25">
      <c r="A1581" s="233" t="s">
        <v>2568</v>
      </c>
    </row>
    <row r="1582" spans="1:1" ht="15.95" customHeight="1" x14ac:dyDescent="0.25">
      <c r="A1582" s="233" t="s">
        <v>1218</v>
      </c>
    </row>
    <row r="1583" spans="1:1" ht="15.95" customHeight="1" x14ac:dyDescent="0.25">
      <c r="A1583" s="233" t="s">
        <v>2569</v>
      </c>
    </row>
    <row r="1584" spans="1:1" ht="15.95" customHeight="1" x14ac:dyDescent="0.25">
      <c r="A1584" s="233" t="s">
        <v>2570</v>
      </c>
    </row>
    <row r="1585" spans="1:1" ht="15.95" customHeight="1" x14ac:dyDescent="0.25">
      <c r="A1585" s="233" t="s">
        <v>1219</v>
      </c>
    </row>
    <row r="1586" spans="1:1" ht="15.95" customHeight="1" x14ac:dyDescent="0.25">
      <c r="A1586" s="233" t="s">
        <v>2571</v>
      </c>
    </row>
    <row r="1587" spans="1:1" ht="15.95" customHeight="1" x14ac:dyDescent="0.25">
      <c r="A1587" s="233" t="s">
        <v>1220</v>
      </c>
    </row>
    <row r="1588" spans="1:1" ht="15.95" customHeight="1" x14ac:dyDescent="0.25">
      <c r="A1588" s="233" t="s">
        <v>2572</v>
      </c>
    </row>
    <row r="1589" spans="1:1" ht="15.95" customHeight="1" x14ac:dyDescent="0.25">
      <c r="A1589" s="233" t="s">
        <v>1221</v>
      </c>
    </row>
    <row r="1590" spans="1:1" ht="15.95" customHeight="1" x14ac:dyDescent="0.25">
      <c r="A1590" s="233" t="s">
        <v>2573</v>
      </c>
    </row>
    <row r="1591" spans="1:1" ht="15.95" customHeight="1" x14ac:dyDescent="0.25">
      <c r="A1591" s="233" t="s">
        <v>1222</v>
      </c>
    </row>
    <row r="1592" spans="1:1" ht="15.95" customHeight="1" x14ac:dyDescent="0.25">
      <c r="A1592" s="233" t="s">
        <v>1223</v>
      </c>
    </row>
    <row r="1593" spans="1:1" ht="15.95" customHeight="1" x14ac:dyDescent="0.25">
      <c r="A1593" s="233" t="s">
        <v>1224</v>
      </c>
    </row>
    <row r="1594" spans="1:1" ht="15.95" customHeight="1" x14ac:dyDescent="0.25">
      <c r="A1594" s="233" t="s">
        <v>2574</v>
      </c>
    </row>
    <row r="1595" spans="1:1" ht="15.95" customHeight="1" x14ac:dyDescent="0.25">
      <c r="A1595" s="233" t="s">
        <v>1225</v>
      </c>
    </row>
    <row r="1596" spans="1:1" ht="15.95" customHeight="1" x14ac:dyDescent="0.25">
      <c r="A1596" s="233" t="s">
        <v>2575</v>
      </c>
    </row>
    <row r="1597" spans="1:1" ht="15.95" customHeight="1" x14ac:dyDescent="0.25">
      <c r="A1597" s="233" t="s">
        <v>1226</v>
      </c>
    </row>
    <row r="1598" spans="1:1" ht="15.95" customHeight="1" x14ac:dyDescent="0.25">
      <c r="A1598" s="233" t="s">
        <v>1227</v>
      </c>
    </row>
    <row r="1599" spans="1:1" ht="15.95" customHeight="1" x14ac:dyDescent="0.25">
      <c r="A1599" s="233" t="s">
        <v>1228</v>
      </c>
    </row>
    <row r="1600" spans="1:1" ht="15.95" customHeight="1" x14ac:dyDescent="0.25">
      <c r="A1600" s="233" t="s">
        <v>1229</v>
      </c>
    </row>
    <row r="1601" spans="1:1" ht="15.95" customHeight="1" x14ac:dyDescent="0.25">
      <c r="A1601" s="233" t="s">
        <v>1230</v>
      </c>
    </row>
    <row r="1602" spans="1:1" ht="15.95" customHeight="1" x14ac:dyDescent="0.25">
      <c r="A1602" s="233" t="s">
        <v>1231</v>
      </c>
    </row>
    <row r="1603" spans="1:1" ht="15.95" customHeight="1" x14ac:dyDescent="0.25">
      <c r="A1603" s="233" t="s">
        <v>2576</v>
      </c>
    </row>
    <row r="1604" spans="1:1" ht="15.95" customHeight="1" x14ac:dyDescent="0.25">
      <c r="A1604" s="233" t="s">
        <v>2577</v>
      </c>
    </row>
    <row r="1605" spans="1:1" ht="15.95" customHeight="1" x14ac:dyDescent="0.25">
      <c r="A1605" s="233" t="s">
        <v>2578</v>
      </c>
    </row>
    <row r="1606" spans="1:1" ht="15.95" customHeight="1" x14ac:dyDescent="0.25">
      <c r="A1606" s="233" t="s">
        <v>1232</v>
      </c>
    </row>
    <row r="1607" spans="1:1" ht="15.95" customHeight="1" x14ac:dyDescent="0.25">
      <c r="A1607" s="233" t="s">
        <v>1233</v>
      </c>
    </row>
    <row r="1608" spans="1:1" ht="15.95" customHeight="1" x14ac:dyDescent="0.25">
      <c r="A1608" s="233" t="s">
        <v>1234</v>
      </c>
    </row>
    <row r="1609" spans="1:1" ht="15.95" customHeight="1" x14ac:dyDescent="0.25">
      <c r="A1609" s="233" t="s">
        <v>1235</v>
      </c>
    </row>
    <row r="1610" spans="1:1" ht="15.95" customHeight="1" x14ac:dyDescent="0.25">
      <c r="A1610" s="233" t="s">
        <v>1236</v>
      </c>
    </row>
    <row r="1611" spans="1:1" ht="15.95" customHeight="1" x14ac:dyDescent="0.25">
      <c r="A1611" s="233" t="s">
        <v>2579</v>
      </c>
    </row>
    <row r="1612" spans="1:1" ht="15.95" customHeight="1" x14ac:dyDescent="0.25">
      <c r="A1612" s="233" t="s">
        <v>1237</v>
      </c>
    </row>
    <row r="1613" spans="1:1" ht="15.95" customHeight="1" x14ac:dyDescent="0.25">
      <c r="A1613" s="233" t="s">
        <v>2580</v>
      </c>
    </row>
    <row r="1614" spans="1:1" ht="15.95" customHeight="1" x14ac:dyDescent="0.25">
      <c r="A1614" s="233" t="s">
        <v>2581</v>
      </c>
    </row>
    <row r="1615" spans="1:1" ht="15.95" customHeight="1" x14ac:dyDescent="0.25">
      <c r="A1615" s="233" t="s">
        <v>1238</v>
      </c>
    </row>
    <row r="1616" spans="1:1" ht="15.95" customHeight="1" x14ac:dyDescent="0.25">
      <c r="A1616" s="233" t="s">
        <v>1239</v>
      </c>
    </row>
    <row r="1617" spans="1:1" ht="15.95" customHeight="1" x14ac:dyDescent="0.25">
      <c r="A1617" s="233" t="s">
        <v>2582</v>
      </c>
    </row>
    <row r="1618" spans="1:1" ht="15.95" customHeight="1" x14ac:dyDescent="0.25">
      <c r="A1618" s="233" t="s">
        <v>1815</v>
      </c>
    </row>
    <row r="1619" spans="1:1" ht="15.95" customHeight="1" x14ac:dyDescent="0.25">
      <c r="A1619" s="233" t="s">
        <v>2583</v>
      </c>
    </row>
    <row r="1620" spans="1:1" ht="15.95" customHeight="1" x14ac:dyDescent="0.25">
      <c r="A1620" s="233" t="s">
        <v>2584</v>
      </c>
    </row>
    <row r="1621" spans="1:1" ht="15.95" customHeight="1" x14ac:dyDescent="0.25">
      <c r="A1621" s="233" t="s">
        <v>3083</v>
      </c>
    </row>
    <row r="1622" spans="1:1" ht="15.95" customHeight="1" x14ac:dyDescent="0.25">
      <c r="A1622" s="233" t="s">
        <v>1816</v>
      </c>
    </row>
    <row r="1623" spans="1:1" ht="15.95" customHeight="1" x14ac:dyDescent="0.25">
      <c r="A1623" s="233" t="s">
        <v>2585</v>
      </c>
    </row>
    <row r="1624" spans="1:1" ht="15.95" customHeight="1" x14ac:dyDescent="0.25">
      <c r="A1624" s="233" t="s">
        <v>1817</v>
      </c>
    </row>
    <row r="1625" spans="1:1" ht="15.95" customHeight="1" x14ac:dyDescent="0.25">
      <c r="A1625" s="233" t="s">
        <v>2586</v>
      </c>
    </row>
    <row r="1626" spans="1:1" ht="15.95" customHeight="1" x14ac:dyDescent="0.25">
      <c r="A1626" s="233" t="s">
        <v>1240</v>
      </c>
    </row>
    <row r="1627" spans="1:1" ht="15.95" customHeight="1" x14ac:dyDescent="0.25">
      <c r="A1627" s="233" t="s">
        <v>1241</v>
      </c>
    </row>
    <row r="1628" spans="1:1" ht="15.95" customHeight="1" x14ac:dyDescent="0.25">
      <c r="A1628" s="233" t="s">
        <v>1242</v>
      </c>
    </row>
    <row r="1629" spans="1:1" ht="15.95" customHeight="1" x14ac:dyDescent="0.25">
      <c r="A1629" s="233" t="s">
        <v>2587</v>
      </c>
    </row>
    <row r="1630" spans="1:1" ht="15.95" customHeight="1" x14ac:dyDescent="0.25">
      <c r="A1630" s="233" t="s">
        <v>2588</v>
      </c>
    </row>
    <row r="1631" spans="1:1" ht="15.95" customHeight="1" x14ac:dyDescent="0.25">
      <c r="A1631" s="233" t="s">
        <v>1243</v>
      </c>
    </row>
    <row r="1632" spans="1:1" ht="15.95" customHeight="1" x14ac:dyDescent="0.25">
      <c r="A1632" s="233" t="s">
        <v>1244</v>
      </c>
    </row>
    <row r="1633" spans="1:1" ht="15.95" customHeight="1" x14ac:dyDescent="0.25">
      <c r="A1633" s="233" t="s">
        <v>2589</v>
      </c>
    </row>
    <row r="1634" spans="1:1" ht="15.95" customHeight="1" x14ac:dyDescent="0.25">
      <c r="A1634" s="233" t="s">
        <v>1245</v>
      </c>
    </row>
    <row r="1635" spans="1:1" ht="15.95" customHeight="1" x14ac:dyDescent="0.25">
      <c r="A1635" s="233" t="s">
        <v>2590</v>
      </c>
    </row>
    <row r="1636" spans="1:1" ht="15.95" customHeight="1" x14ac:dyDescent="0.25">
      <c r="A1636" s="233" t="s">
        <v>1246</v>
      </c>
    </row>
    <row r="1637" spans="1:1" ht="15.95" customHeight="1" x14ac:dyDescent="0.25">
      <c r="A1637" s="233" t="s">
        <v>1247</v>
      </c>
    </row>
    <row r="1638" spans="1:1" ht="15.95" customHeight="1" x14ac:dyDescent="0.25">
      <c r="A1638" s="233" t="s">
        <v>1248</v>
      </c>
    </row>
    <row r="1639" spans="1:1" ht="15.95" customHeight="1" x14ac:dyDescent="0.25">
      <c r="A1639" s="233" t="s">
        <v>2591</v>
      </c>
    </row>
    <row r="1640" spans="1:1" ht="15.95" customHeight="1" x14ac:dyDescent="0.25">
      <c r="A1640" s="233" t="s">
        <v>2592</v>
      </c>
    </row>
    <row r="1641" spans="1:1" ht="15.95" customHeight="1" x14ac:dyDescent="0.25">
      <c r="A1641" s="233" t="s">
        <v>1249</v>
      </c>
    </row>
    <row r="1642" spans="1:1" ht="15.95" customHeight="1" x14ac:dyDescent="0.25">
      <c r="A1642" s="233" t="s">
        <v>1250</v>
      </c>
    </row>
    <row r="1643" spans="1:1" ht="15.95" customHeight="1" x14ac:dyDescent="0.25">
      <c r="A1643" s="233" t="s">
        <v>1251</v>
      </c>
    </row>
    <row r="1644" spans="1:1" ht="15.95" customHeight="1" x14ac:dyDescent="0.25">
      <c r="A1644" s="233" t="s">
        <v>1252</v>
      </c>
    </row>
    <row r="1645" spans="1:1" ht="15.95" customHeight="1" x14ac:dyDescent="0.25">
      <c r="A1645" s="233" t="s">
        <v>2593</v>
      </c>
    </row>
    <row r="1646" spans="1:1" ht="15.95" customHeight="1" x14ac:dyDescent="0.25">
      <c r="A1646" s="233" t="s">
        <v>2594</v>
      </c>
    </row>
    <row r="1647" spans="1:1" ht="15.95" customHeight="1" x14ac:dyDescent="0.25">
      <c r="A1647" s="233" t="s">
        <v>3202</v>
      </c>
    </row>
    <row r="1648" spans="1:1" ht="15.95" customHeight="1" x14ac:dyDescent="0.25">
      <c r="A1648" s="233" t="s">
        <v>2595</v>
      </c>
    </row>
    <row r="1649" spans="1:1" ht="15.95" customHeight="1" x14ac:dyDescent="0.25">
      <c r="A1649" s="233" t="s">
        <v>1253</v>
      </c>
    </row>
    <row r="1650" spans="1:1" ht="15.95" customHeight="1" x14ac:dyDescent="0.25">
      <c r="A1650" s="233" t="s">
        <v>1254</v>
      </c>
    </row>
    <row r="1651" spans="1:1" ht="15.95" customHeight="1" x14ac:dyDescent="0.25">
      <c r="A1651" s="233" t="s">
        <v>1255</v>
      </c>
    </row>
    <row r="1652" spans="1:1" ht="15.95" customHeight="1" x14ac:dyDescent="0.25">
      <c r="A1652" s="233" t="s">
        <v>1256</v>
      </c>
    </row>
    <row r="1653" spans="1:1" ht="15.95" customHeight="1" x14ac:dyDescent="0.25">
      <c r="A1653" s="233" t="s">
        <v>1257</v>
      </c>
    </row>
    <row r="1654" spans="1:1" ht="15.95" customHeight="1" x14ac:dyDescent="0.25">
      <c r="A1654" s="233" t="s">
        <v>2596</v>
      </c>
    </row>
    <row r="1655" spans="1:1" ht="15.95" customHeight="1" x14ac:dyDescent="0.25">
      <c r="A1655" s="233" t="s">
        <v>2597</v>
      </c>
    </row>
    <row r="1656" spans="1:1" ht="15.95" customHeight="1" x14ac:dyDescent="0.25">
      <c r="A1656" s="233" t="s">
        <v>1258</v>
      </c>
    </row>
    <row r="1657" spans="1:1" ht="15.95" customHeight="1" x14ac:dyDescent="0.25">
      <c r="A1657" s="233" t="s">
        <v>2598</v>
      </c>
    </row>
    <row r="1658" spans="1:1" ht="15.95" customHeight="1" x14ac:dyDescent="0.25">
      <c r="A1658" s="233" t="s">
        <v>1259</v>
      </c>
    </row>
    <row r="1659" spans="1:1" ht="15.95" customHeight="1" x14ac:dyDescent="0.25">
      <c r="A1659" s="233" t="s">
        <v>2599</v>
      </c>
    </row>
    <row r="1660" spans="1:1" ht="15.95" customHeight="1" x14ac:dyDescent="0.25">
      <c r="A1660" s="233" t="s">
        <v>1260</v>
      </c>
    </row>
    <row r="1661" spans="1:1" ht="15.95" customHeight="1" x14ac:dyDescent="0.25">
      <c r="A1661" s="233" t="s">
        <v>2600</v>
      </c>
    </row>
    <row r="1662" spans="1:1" ht="15.95" customHeight="1" x14ac:dyDescent="0.25">
      <c r="A1662" s="233" t="s">
        <v>2601</v>
      </c>
    </row>
    <row r="1663" spans="1:1" ht="15.95" customHeight="1" x14ac:dyDescent="0.25">
      <c r="A1663" s="233" t="s">
        <v>1261</v>
      </c>
    </row>
    <row r="1664" spans="1:1" ht="15.95" customHeight="1" x14ac:dyDescent="0.25">
      <c r="A1664" s="233" t="s">
        <v>1262</v>
      </c>
    </row>
    <row r="1665" spans="1:1" ht="15.95" customHeight="1" x14ac:dyDescent="0.25">
      <c r="A1665" s="233" t="s">
        <v>2602</v>
      </c>
    </row>
    <row r="1666" spans="1:1" ht="15.95" customHeight="1" x14ac:dyDescent="0.25">
      <c r="A1666" s="233" t="s">
        <v>1263</v>
      </c>
    </row>
    <row r="1667" spans="1:1" ht="15.95" customHeight="1" x14ac:dyDescent="0.25">
      <c r="A1667" s="233" t="s">
        <v>2603</v>
      </c>
    </row>
    <row r="1668" spans="1:1" ht="15.95" customHeight="1" x14ac:dyDescent="0.25">
      <c r="A1668" s="233" t="s">
        <v>2604</v>
      </c>
    </row>
    <row r="1669" spans="1:1" ht="15.95" customHeight="1" x14ac:dyDescent="0.25">
      <c r="A1669" s="233" t="s">
        <v>2605</v>
      </c>
    </row>
    <row r="1670" spans="1:1" ht="15.95" customHeight="1" x14ac:dyDescent="0.25">
      <c r="A1670" s="233" t="s">
        <v>2606</v>
      </c>
    </row>
    <row r="1671" spans="1:1" ht="15.95" customHeight="1" x14ac:dyDescent="0.25">
      <c r="A1671" s="233" t="s">
        <v>1264</v>
      </c>
    </row>
    <row r="1672" spans="1:1" ht="15.95" customHeight="1" x14ac:dyDescent="0.25">
      <c r="A1672" s="233" t="s">
        <v>1265</v>
      </c>
    </row>
    <row r="1673" spans="1:1" ht="15.95" customHeight="1" x14ac:dyDescent="0.25">
      <c r="A1673" s="233" t="s">
        <v>3203</v>
      </c>
    </row>
    <row r="1674" spans="1:1" ht="15.95" customHeight="1" x14ac:dyDescent="0.25">
      <c r="A1674" s="233" t="s">
        <v>1266</v>
      </c>
    </row>
    <row r="1675" spans="1:1" ht="15.95" customHeight="1" x14ac:dyDescent="0.25">
      <c r="A1675" s="233" t="s">
        <v>1267</v>
      </c>
    </row>
    <row r="1676" spans="1:1" ht="15.95" customHeight="1" x14ac:dyDescent="0.25">
      <c r="A1676" s="233" t="s">
        <v>166</v>
      </c>
    </row>
    <row r="1677" spans="1:1" ht="15.95" customHeight="1" x14ac:dyDescent="0.25">
      <c r="A1677" s="233" t="s">
        <v>2607</v>
      </c>
    </row>
    <row r="1678" spans="1:1" ht="15.95" customHeight="1" x14ac:dyDescent="0.25">
      <c r="A1678" s="233" t="s">
        <v>1268</v>
      </c>
    </row>
    <row r="1679" spans="1:1" ht="15.95" customHeight="1" x14ac:dyDescent="0.25">
      <c r="A1679" s="233" t="s">
        <v>2608</v>
      </c>
    </row>
    <row r="1680" spans="1:1" ht="15.95" customHeight="1" x14ac:dyDescent="0.25">
      <c r="A1680" s="233" t="s">
        <v>1269</v>
      </c>
    </row>
    <row r="1681" spans="1:1" ht="15.95" customHeight="1" x14ac:dyDescent="0.25">
      <c r="A1681" s="233" t="s">
        <v>1270</v>
      </c>
    </row>
    <row r="1682" spans="1:1" ht="15.95" customHeight="1" x14ac:dyDescent="0.25">
      <c r="A1682" s="233" t="s">
        <v>1271</v>
      </c>
    </row>
    <row r="1683" spans="1:1" ht="15.95" customHeight="1" x14ac:dyDescent="0.25">
      <c r="A1683" s="233" t="s">
        <v>1272</v>
      </c>
    </row>
    <row r="1684" spans="1:1" ht="15.95" customHeight="1" x14ac:dyDescent="0.25">
      <c r="A1684" s="233" t="s">
        <v>3084</v>
      </c>
    </row>
    <row r="1685" spans="1:1" ht="15.95" customHeight="1" x14ac:dyDescent="0.25">
      <c r="A1685" s="233" t="s">
        <v>1273</v>
      </c>
    </row>
    <row r="1686" spans="1:1" ht="15.95" customHeight="1" x14ac:dyDescent="0.25">
      <c r="A1686" s="233" t="s">
        <v>1274</v>
      </c>
    </row>
    <row r="1687" spans="1:1" ht="15.95" customHeight="1" x14ac:dyDescent="0.25">
      <c r="A1687" s="233" t="s">
        <v>2609</v>
      </c>
    </row>
    <row r="1688" spans="1:1" ht="15.95" customHeight="1" x14ac:dyDescent="0.25">
      <c r="A1688" s="233" t="s">
        <v>1275</v>
      </c>
    </row>
    <row r="1689" spans="1:1" ht="15.95" customHeight="1" x14ac:dyDescent="0.25">
      <c r="A1689" s="233" t="s">
        <v>2610</v>
      </c>
    </row>
    <row r="1690" spans="1:1" ht="15.95" customHeight="1" x14ac:dyDescent="0.25">
      <c r="A1690" s="233" t="s">
        <v>1276</v>
      </c>
    </row>
    <row r="1691" spans="1:1" ht="15.95" customHeight="1" x14ac:dyDescent="0.25">
      <c r="A1691" s="233" t="s">
        <v>2611</v>
      </c>
    </row>
    <row r="1692" spans="1:1" ht="15.95" customHeight="1" x14ac:dyDescent="0.25">
      <c r="A1692" s="233" t="s">
        <v>1277</v>
      </c>
    </row>
    <row r="1693" spans="1:1" ht="15.95" customHeight="1" x14ac:dyDescent="0.25">
      <c r="A1693" s="233" t="s">
        <v>1278</v>
      </c>
    </row>
    <row r="1694" spans="1:1" ht="15.95" customHeight="1" x14ac:dyDescent="0.25">
      <c r="A1694" s="233" t="s">
        <v>1279</v>
      </c>
    </row>
    <row r="1695" spans="1:1" ht="15.95" customHeight="1" x14ac:dyDescent="0.25">
      <c r="A1695" s="233" t="s">
        <v>2612</v>
      </c>
    </row>
    <row r="1696" spans="1:1" ht="15.95" customHeight="1" x14ac:dyDescent="0.25">
      <c r="A1696" s="233" t="s">
        <v>1818</v>
      </c>
    </row>
    <row r="1697" spans="1:1" ht="15.95" customHeight="1" x14ac:dyDescent="0.25">
      <c r="A1697" s="233" t="s">
        <v>1280</v>
      </c>
    </row>
    <row r="1698" spans="1:1" ht="15.95" customHeight="1" x14ac:dyDescent="0.25">
      <c r="A1698" s="233" t="s">
        <v>1281</v>
      </c>
    </row>
    <row r="1699" spans="1:1" ht="15.95" customHeight="1" x14ac:dyDescent="0.25">
      <c r="A1699" s="233" t="s">
        <v>2613</v>
      </c>
    </row>
    <row r="1700" spans="1:1" ht="15.95" customHeight="1" x14ac:dyDescent="0.25">
      <c r="A1700" s="233" t="s">
        <v>2614</v>
      </c>
    </row>
    <row r="1701" spans="1:1" ht="15.95" customHeight="1" x14ac:dyDescent="0.25">
      <c r="A1701" s="233" t="s">
        <v>1282</v>
      </c>
    </row>
    <row r="1702" spans="1:1" ht="15.95" customHeight="1" x14ac:dyDescent="0.25">
      <c r="A1702" s="233" t="s">
        <v>1283</v>
      </c>
    </row>
    <row r="1703" spans="1:1" ht="15.95" customHeight="1" x14ac:dyDescent="0.25">
      <c r="A1703" s="233" t="s">
        <v>2615</v>
      </c>
    </row>
    <row r="1704" spans="1:1" ht="15.95" customHeight="1" x14ac:dyDescent="0.25">
      <c r="A1704" s="233" t="s">
        <v>1284</v>
      </c>
    </row>
    <row r="1705" spans="1:1" ht="15.95" customHeight="1" x14ac:dyDescent="0.25">
      <c r="A1705" s="233" t="s">
        <v>1285</v>
      </c>
    </row>
    <row r="1706" spans="1:1" ht="15.95" customHeight="1" x14ac:dyDescent="0.25">
      <c r="A1706" s="233" t="s">
        <v>1286</v>
      </c>
    </row>
    <row r="1707" spans="1:1" ht="15.95" customHeight="1" x14ac:dyDescent="0.25">
      <c r="A1707" s="233" t="s">
        <v>1287</v>
      </c>
    </row>
    <row r="1708" spans="1:1" ht="15.95" customHeight="1" x14ac:dyDescent="0.25">
      <c r="A1708" s="233" t="s">
        <v>1288</v>
      </c>
    </row>
    <row r="1709" spans="1:1" ht="15.95" customHeight="1" x14ac:dyDescent="0.25">
      <c r="A1709" s="233" t="s">
        <v>1289</v>
      </c>
    </row>
    <row r="1710" spans="1:1" ht="15.95" customHeight="1" x14ac:dyDescent="0.25">
      <c r="A1710" s="233" t="s">
        <v>1290</v>
      </c>
    </row>
    <row r="1711" spans="1:1" ht="15.95" customHeight="1" x14ac:dyDescent="0.25">
      <c r="A1711" s="233" t="s">
        <v>2616</v>
      </c>
    </row>
    <row r="1712" spans="1:1" ht="15.95" customHeight="1" x14ac:dyDescent="0.25">
      <c r="A1712" s="233" t="s">
        <v>2617</v>
      </c>
    </row>
    <row r="1713" spans="1:1" ht="15.95" customHeight="1" x14ac:dyDescent="0.25">
      <c r="A1713" s="233" t="s">
        <v>1291</v>
      </c>
    </row>
    <row r="1714" spans="1:1" ht="15.95" customHeight="1" x14ac:dyDescent="0.25">
      <c r="A1714" s="233" t="s">
        <v>2618</v>
      </c>
    </row>
    <row r="1715" spans="1:1" ht="15.95" customHeight="1" x14ac:dyDescent="0.25">
      <c r="A1715" s="233" t="s">
        <v>1292</v>
      </c>
    </row>
    <row r="1716" spans="1:1" ht="15.95" customHeight="1" x14ac:dyDescent="0.25">
      <c r="A1716" s="233" t="s">
        <v>2619</v>
      </c>
    </row>
    <row r="1717" spans="1:1" ht="15.95" customHeight="1" x14ac:dyDescent="0.25">
      <c r="A1717" s="233" t="s">
        <v>1293</v>
      </c>
    </row>
    <row r="1718" spans="1:1" ht="15.95" customHeight="1" x14ac:dyDescent="0.25">
      <c r="A1718" s="233" t="s">
        <v>1294</v>
      </c>
    </row>
    <row r="1719" spans="1:1" ht="15.95" customHeight="1" x14ac:dyDescent="0.25">
      <c r="A1719" s="233" t="s">
        <v>1295</v>
      </c>
    </row>
    <row r="1720" spans="1:1" ht="15.95" customHeight="1" x14ac:dyDescent="0.25">
      <c r="A1720" s="233" t="s">
        <v>1296</v>
      </c>
    </row>
    <row r="1721" spans="1:1" ht="15.95" customHeight="1" x14ac:dyDescent="0.25">
      <c r="A1721" s="233" t="s">
        <v>1297</v>
      </c>
    </row>
    <row r="1722" spans="1:1" ht="15.95" customHeight="1" x14ac:dyDescent="0.25">
      <c r="A1722" s="233" t="s">
        <v>2620</v>
      </c>
    </row>
    <row r="1723" spans="1:1" ht="15.95" customHeight="1" x14ac:dyDescent="0.25">
      <c r="A1723" s="233" t="s">
        <v>1298</v>
      </c>
    </row>
    <row r="1724" spans="1:1" ht="15.95" customHeight="1" x14ac:dyDescent="0.25">
      <c r="A1724" s="233" t="s">
        <v>1299</v>
      </c>
    </row>
    <row r="1725" spans="1:1" ht="15.95" customHeight="1" x14ac:dyDescent="0.25">
      <c r="A1725" s="233" t="s">
        <v>1300</v>
      </c>
    </row>
    <row r="1726" spans="1:1" ht="15.95" customHeight="1" x14ac:dyDescent="0.25">
      <c r="A1726" s="233" t="s">
        <v>2621</v>
      </c>
    </row>
    <row r="1727" spans="1:1" ht="15.95" customHeight="1" x14ac:dyDescent="0.25">
      <c r="A1727" s="233" t="s">
        <v>1301</v>
      </c>
    </row>
    <row r="1728" spans="1:1" ht="15.95" customHeight="1" x14ac:dyDescent="0.25">
      <c r="A1728" s="233" t="s">
        <v>1302</v>
      </c>
    </row>
    <row r="1729" spans="1:1" ht="15.95" customHeight="1" x14ac:dyDescent="0.25">
      <c r="A1729" s="233" t="s">
        <v>1303</v>
      </c>
    </row>
    <row r="1730" spans="1:1" ht="15.95" customHeight="1" x14ac:dyDescent="0.25">
      <c r="A1730" s="233" t="s">
        <v>1304</v>
      </c>
    </row>
    <row r="1731" spans="1:1" ht="15.95" customHeight="1" x14ac:dyDescent="0.25">
      <c r="A1731" s="233" t="s">
        <v>2622</v>
      </c>
    </row>
    <row r="1732" spans="1:1" ht="15.95" customHeight="1" x14ac:dyDescent="0.25">
      <c r="A1732" s="233" t="s">
        <v>1305</v>
      </c>
    </row>
    <row r="1733" spans="1:1" ht="15.95" customHeight="1" x14ac:dyDescent="0.25">
      <c r="A1733" s="233" t="s">
        <v>2623</v>
      </c>
    </row>
    <row r="1734" spans="1:1" ht="15.95" customHeight="1" x14ac:dyDescent="0.25">
      <c r="A1734" s="233" t="s">
        <v>2624</v>
      </c>
    </row>
    <row r="1735" spans="1:1" ht="15.95" customHeight="1" x14ac:dyDescent="0.25">
      <c r="A1735" s="233" t="s">
        <v>2625</v>
      </c>
    </row>
    <row r="1736" spans="1:1" ht="15.95" customHeight="1" x14ac:dyDescent="0.25">
      <c r="A1736" s="233" t="s">
        <v>1306</v>
      </c>
    </row>
    <row r="1737" spans="1:1" ht="15.95" customHeight="1" x14ac:dyDescent="0.25">
      <c r="A1737" s="233" t="s">
        <v>1307</v>
      </c>
    </row>
    <row r="1738" spans="1:1" ht="15.95" customHeight="1" x14ac:dyDescent="0.25">
      <c r="A1738" s="233" t="s">
        <v>1308</v>
      </c>
    </row>
    <row r="1739" spans="1:1" ht="15.95" customHeight="1" x14ac:dyDescent="0.25">
      <c r="A1739" s="233" t="s">
        <v>2626</v>
      </c>
    </row>
    <row r="1740" spans="1:1" ht="15.95" customHeight="1" x14ac:dyDescent="0.25">
      <c r="A1740" s="233" t="s">
        <v>1309</v>
      </c>
    </row>
    <row r="1741" spans="1:1" ht="15.95" customHeight="1" x14ac:dyDescent="0.25">
      <c r="A1741" s="233" t="s">
        <v>1310</v>
      </c>
    </row>
    <row r="1742" spans="1:1" ht="15.95" customHeight="1" x14ac:dyDescent="0.25">
      <c r="A1742" s="233" t="s">
        <v>2627</v>
      </c>
    </row>
    <row r="1743" spans="1:1" ht="15.95" customHeight="1" x14ac:dyDescent="0.25">
      <c r="A1743" s="233" t="s">
        <v>1311</v>
      </c>
    </row>
    <row r="1744" spans="1:1" ht="15.95" customHeight="1" x14ac:dyDescent="0.25">
      <c r="A1744" s="233" t="s">
        <v>1312</v>
      </c>
    </row>
    <row r="1745" spans="1:1" ht="15.95" customHeight="1" x14ac:dyDescent="0.25">
      <c r="A1745" s="233" t="s">
        <v>1313</v>
      </c>
    </row>
    <row r="1746" spans="1:1" ht="15.95" customHeight="1" x14ac:dyDescent="0.25">
      <c r="A1746" s="233" t="s">
        <v>1314</v>
      </c>
    </row>
    <row r="1747" spans="1:1" ht="15.95" customHeight="1" x14ac:dyDescent="0.25">
      <c r="A1747" s="233" t="s">
        <v>1315</v>
      </c>
    </row>
    <row r="1748" spans="1:1" ht="15.95" customHeight="1" x14ac:dyDescent="0.25">
      <c r="A1748" s="233" t="s">
        <v>2628</v>
      </c>
    </row>
    <row r="1749" spans="1:1" ht="15.95" customHeight="1" x14ac:dyDescent="0.25">
      <c r="A1749" s="233" t="s">
        <v>2629</v>
      </c>
    </row>
    <row r="1750" spans="1:1" ht="15.95" customHeight="1" x14ac:dyDescent="0.25">
      <c r="A1750" s="233" t="s">
        <v>1316</v>
      </c>
    </row>
    <row r="1751" spans="1:1" ht="15.95" customHeight="1" x14ac:dyDescent="0.25">
      <c r="A1751" s="233" t="s">
        <v>1317</v>
      </c>
    </row>
    <row r="1752" spans="1:1" ht="15.95" customHeight="1" x14ac:dyDescent="0.25">
      <c r="A1752" s="233" t="s">
        <v>2630</v>
      </c>
    </row>
    <row r="1753" spans="1:1" ht="15.95" customHeight="1" x14ac:dyDescent="0.25">
      <c r="A1753" s="233" t="s">
        <v>2631</v>
      </c>
    </row>
    <row r="1754" spans="1:1" ht="15.95" customHeight="1" x14ac:dyDescent="0.25">
      <c r="A1754" s="233" t="s">
        <v>2632</v>
      </c>
    </row>
    <row r="1755" spans="1:1" ht="15.95" customHeight="1" x14ac:dyDescent="0.25">
      <c r="A1755" s="233" t="s">
        <v>2633</v>
      </c>
    </row>
    <row r="1756" spans="1:1" ht="15.95" customHeight="1" x14ac:dyDescent="0.25">
      <c r="A1756" s="233" t="s">
        <v>2634</v>
      </c>
    </row>
    <row r="1757" spans="1:1" ht="15.95" customHeight="1" x14ac:dyDescent="0.25">
      <c r="A1757" s="233" t="s">
        <v>2635</v>
      </c>
    </row>
    <row r="1758" spans="1:1" ht="15.95" customHeight="1" x14ac:dyDescent="0.25">
      <c r="A1758" s="233" t="s">
        <v>1318</v>
      </c>
    </row>
    <row r="1759" spans="1:1" ht="15.95" customHeight="1" x14ac:dyDescent="0.25">
      <c r="A1759" s="233" t="s">
        <v>2636</v>
      </c>
    </row>
    <row r="1760" spans="1:1" ht="15.95" customHeight="1" x14ac:dyDescent="0.25">
      <c r="A1760" s="233" t="s">
        <v>1319</v>
      </c>
    </row>
    <row r="1761" spans="1:1" ht="15.95" customHeight="1" x14ac:dyDescent="0.25">
      <c r="A1761" s="233" t="s">
        <v>1320</v>
      </c>
    </row>
    <row r="1762" spans="1:1" ht="15.95" customHeight="1" x14ac:dyDescent="0.25">
      <c r="A1762" s="233" t="s">
        <v>1321</v>
      </c>
    </row>
    <row r="1763" spans="1:1" ht="15.95" customHeight="1" x14ac:dyDescent="0.25">
      <c r="A1763" s="233" t="s">
        <v>1322</v>
      </c>
    </row>
    <row r="1764" spans="1:1" ht="15.95" customHeight="1" x14ac:dyDescent="0.25">
      <c r="A1764" s="233" t="s">
        <v>1323</v>
      </c>
    </row>
    <row r="1765" spans="1:1" ht="15.95" customHeight="1" x14ac:dyDescent="0.25">
      <c r="A1765" s="233" t="s">
        <v>2637</v>
      </c>
    </row>
    <row r="1766" spans="1:1" ht="15.95" customHeight="1" x14ac:dyDescent="0.25">
      <c r="A1766" s="233" t="s">
        <v>2638</v>
      </c>
    </row>
    <row r="1767" spans="1:1" ht="15.95" customHeight="1" x14ac:dyDescent="0.25">
      <c r="A1767" s="233" t="s">
        <v>2639</v>
      </c>
    </row>
    <row r="1768" spans="1:1" ht="15.95" customHeight="1" x14ac:dyDescent="0.25">
      <c r="A1768" s="233" t="s">
        <v>2640</v>
      </c>
    </row>
    <row r="1769" spans="1:1" ht="15.95" customHeight="1" x14ac:dyDescent="0.25">
      <c r="A1769" s="233" t="s">
        <v>2641</v>
      </c>
    </row>
    <row r="1770" spans="1:1" ht="15.95" customHeight="1" x14ac:dyDescent="0.25">
      <c r="A1770" s="233" t="s">
        <v>1324</v>
      </c>
    </row>
    <row r="1771" spans="1:1" ht="15.95" customHeight="1" x14ac:dyDescent="0.25">
      <c r="A1771" s="233" t="s">
        <v>1325</v>
      </c>
    </row>
    <row r="1772" spans="1:1" ht="15.95" customHeight="1" x14ac:dyDescent="0.25">
      <c r="A1772" s="233" t="s">
        <v>2642</v>
      </c>
    </row>
    <row r="1773" spans="1:1" ht="15.95" customHeight="1" x14ac:dyDescent="0.25">
      <c r="A1773" s="233" t="s">
        <v>2643</v>
      </c>
    </row>
    <row r="1774" spans="1:1" ht="15.95" customHeight="1" x14ac:dyDescent="0.25">
      <c r="A1774" s="233" t="s">
        <v>2644</v>
      </c>
    </row>
    <row r="1775" spans="1:1" ht="15.95" customHeight="1" x14ac:dyDescent="0.25">
      <c r="A1775" s="233" t="s">
        <v>2645</v>
      </c>
    </row>
    <row r="1776" spans="1:1" ht="15.95" customHeight="1" x14ac:dyDescent="0.25">
      <c r="A1776" s="233" t="s">
        <v>2646</v>
      </c>
    </row>
    <row r="1777" spans="1:1" ht="15.95" customHeight="1" x14ac:dyDescent="0.25">
      <c r="A1777" s="233" t="s">
        <v>2647</v>
      </c>
    </row>
    <row r="1778" spans="1:1" ht="15.95" customHeight="1" x14ac:dyDescent="0.25">
      <c r="A1778" s="233" t="s">
        <v>1326</v>
      </c>
    </row>
    <row r="1779" spans="1:1" ht="15.95" customHeight="1" x14ac:dyDescent="0.25">
      <c r="A1779" s="233" t="s">
        <v>1327</v>
      </c>
    </row>
    <row r="1780" spans="1:1" ht="15.95" customHeight="1" x14ac:dyDescent="0.25">
      <c r="A1780" s="233" t="s">
        <v>1328</v>
      </c>
    </row>
    <row r="1781" spans="1:1" ht="15.95" customHeight="1" x14ac:dyDescent="0.25">
      <c r="A1781" s="233" t="s">
        <v>1329</v>
      </c>
    </row>
    <row r="1782" spans="1:1" ht="15.95" customHeight="1" x14ac:dyDescent="0.25">
      <c r="A1782" s="233" t="s">
        <v>2648</v>
      </c>
    </row>
    <row r="1783" spans="1:1" ht="15.95" customHeight="1" x14ac:dyDescent="0.25">
      <c r="A1783" s="233" t="s">
        <v>2649</v>
      </c>
    </row>
    <row r="1784" spans="1:1" ht="15.95" customHeight="1" x14ac:dyDescent="0.25">
      <c r="A1784" s="233" t="s">
        <v>1330</v>
      </c>
    </row>
    <row r="1785" spans="1:1" ht="15.95" customHeight="1" x14ac:dyDescent="0.25">
      <c r="A1785" s="233" t="s">
        <v>1331</v>
      </c>
    </row>
    <row r="1786" spans="1:1" ht="15.95" customHeight="1" x14ac:dyDescent="0.25">
      <c r="A1786" s="233" t="s">
        <v>1332</v>
      </c>
    </row>
    <row r="1787" spans="1:1" ht="15.95" customHeight="1" x14ac:dyDescent="0.25">
      <c r="A1787" s="233" t="s">
        <v>2650</v>
      </c>
    </row>
    <row r="1788" spans="1:1" ht="15.95" customHeight="1" x14ac:dyDescent="0.25">
      <c r="A1788" s="233" t="s">
        <v>2651</v>
      </c>
    </row>
    <row r="1789" spans="1:1" ht="15.95" customHeight="1" x14ac:dyDescent="0.25">
      <c r="A1789" s="233" t="s">
        <v>1333</v>
      </c>
    </row>
    <row r="1790" spans="1:1" ht="15.95" customHeight="1" x14ac:dyDescent="0.25">
      <c r="A1790" s="233" t="s">
        <v>1334</v>
      </c>
    </row>
    <row r="1791" spans="1:1" ht="15.95" customHeight="1" x14ac:dyDescent="0.25">
      <c r="A1791" s="233" t="s">
        <v>2652</v>
      </c>
    </row>
    <row r="1792" spans="1:1" ht="15.95" customHeight="1" x14ac:dyDescent="0.25">
      <c r="A1792" s="233" t="s">
        <v>1335</v>
      </c>
    </row>
    <row r="1793" spans="1:1" ht="15.95" customHeight="1" x14ac:dyDescent="0.25">
      <c r="A1793" s="233" t="s">
        <v>167</v>
      </c>
    </row>
    <row r="1794" spans="1:1" ht="15.95" customHeight="1" x14ac:dyDescent="0.25">
      <c r="A1794" s="233" t="s">
        <v>1336</v>
      </c>
    </row>
    <row r="1795" spans="1:1" ht="15.95" customHeight="1" x14ac:dyDescent="0.25">
      <c r="A1795" s="233" t="s">
        <v>2653</v>
      </c>
    </row>
    <row r="1796" spans="1:1" ht="15.95" customHeight="1" x14ac:dyDescent="0.25">
      <c r="A1796" s="233" t="s">
        <v>1337</v>
      </c>
    </row>
    <row r="1797" spans="1:1" ht="15.95" customHeight="1" x14ac:dyDescent="0.25">
      <c r="A1797" s="233" t="s">
        <v>1338</v>
      </c>
    </row>
    <row r="1798" spans="1:1" ht="15.95" customHeight="1" x14ac:dyDescent="0.25">
      <c r="A1798" s="233" t="s">
        <v>1819</v>
      </c>
    </row>
    <row r="1799" spans="1:1" ht="15.95" customHeight="1" x14ac:dyDescent="0.25">
      <c r="A1799" s="233" t="s">
        <v>2654</v>
      </c>
    </row>
    <row r="1800" spans="1:1" ht="15.95" customHeight="1" x14ac:dyDescent="0.25">
      <c r="A1800" s="233" t="s">
        <v>2655</v>
      </c>
    </row>
    <row r="1801" spans="1:1" ht="15.95" customHeight="1" x14ac:dyDescent="0.25">
      <c r="A1801" s="233" t="s">
        <v>2656</v>
      </c>
    </row>
    <row r="1802" spans="1:1" ht="15.95" customHeight="1" x14ac:dyDescent="0.25">
      <c r="A1802" s="233" t="s">
        <v>1339</v>
      </c>
    </row>
    <row r="1803" spans="1:1" ht="15.95" customHeight="1" x14ac:dyDescent="0.25">
      <c r="A1803" s="233" t="s">
        <v>2657</v>
      </c>
    </row>
    <row r="1804" spans="1:1" ht="15.95" customHeight="1" x14ac:dyDescent="0.25">
      <c r="A1804" s="233" t="s">
        <v>2658</v>
      </c>
    </row>
    <row r="1805" spans="1:1" ht="15.95" customHeight="1" x14ac:dyDescent="0.25">
      <c r="A1805" s="233" t="s">
        <v>2659</v>
      </c>
    </row>
    <row r="1806" spans="1:1" ht="15.95" customHeight="1" x14ac:dyDescent="0.25">
      <c r="A1806" s="233" t="s">
        <v>1340</v>
      </c>
    </row>
    <row r="1807" spans="1:1" ht="15.95" customHeight="1" x14ac:dyDescent="0.25">
      <c r="A1807" s="233" t="s">
        <v>1341</v>
      </c>
    </row>
    <row r="1808" spans="1:1" ht="15.95" customHeight="1" x14ac:dyDescent="0.25">
      <c r="A1808" s="233" t="s">
        <v>2660</v>
      </c>
    </row>
    <row r="1809" spans="1:1" ht="15.95" customHeight="1" x14ac:dyDescent="0.25">
      <c r="A1809" s="233" t="s">
        <v>1342</v>
      </c>
    </row>
    <row r="1810" spans="1:1" ht="15.95" customHeight="1" x14ac:dyDescent="0.25">
      <c r="A1810" s="233" t="s">
        <v>1343</v>
      </c>
    </row>
    <row r="1811" spans="1:1" ht="15.95" customHeight="1" x14ac:dyDescent="0.25">
      <c r="A1811" s="233" t="s">
        <v>2661</v>
      </c>
    </row>
    <row r="1812" spans="1:1" ht="15.95" customHeight="1" x14ac:dyDescent="0.25">
      <c r="A1812" s="233" t="s">
        <v>1344</v>
      </c>
    </row>
    <row r="1813" spans="1:1" ht="15.95" customHeight="1" x14ac:dyDescent="0.25">
      <c r="A1813" s="233" t="s">
        <v>1345</v>
      </c>
    </row>
    <row r="1814" spans="1:1" ht="15.95" customHeight="1" x14ac:dyDescent="0.25">
      <c r="A1814" s="233" t="s">
        <v>2662</v>
      </c>
    </row>
    <row r="1815" spans="1:1" ht="15.95" customHeight="1" x14ac:dyDescent="0.25">
      <c r="A1815" s="233" t="s">
        <v>2663</v>
      </c>
    </row>
    <row r="1816" spans="1:1" ht="15.95" customHeight="1" x14ac:dyDescent="0.25">
      <c r="A1816" s="233" t="s">
        <v>2664</v>
      </c>
    </row>
    <row r="1817" spans="1:1" ht="15.95" customHeight="1" x14ac:dyDescent="0.25">
      <c r="A1817" s="233" t="s">
        <v>1820</v>
      </c>
    </row>
    <row r="1818" spans="1:1" ht="15.95" customHeight="1" x14ac:dyDescent="0.25">
      <c r="A1818" s="233" t="s">
        <v>2665</v>
      </c>
    </row>
    <row r="1819" spans="1:1" ht="15.95" customHeight="1" x14ac:dyDescent="0.25">
      <c r="A1819" s="233" t="s">
        <v>1346</v>
      </c>
    </row>
    <row r="1820" spans="1:1" ht="15.95" customHeight="1" x14ac:dyDescent="0.25">
      <c r="A1820" s="233" t="s">
        <v>1347</v>
      </c>
    </row>
    <row r="1821" spans="1:1" ht="15.95" customHeight="1" x14ac:dyDescent="0.25">
      <c r="A1821" s="233" t="s">
        <v>1348</v>
      </c>
    </row>
    <row r="1822" spans="1:1" ht="15.95" customHeight="1" x14ac:dyDescent="0.25">
      <c r="A1822" s="233" t="s">
        <v>1349</v>
      </c>
    </row>
    <row r="1823" spans="1:1" ht="15.95" customHeight="1" x14ac:dyDescent="0.25">
      <c r="A1823" s="233" t="s">
        <v>1350</v>
      </c>
    </row>
    <row r="1824" spans="1:1" ht="15.95" customHeight="1" x14ac:dyDescent="0.25">
      <c r="A1824" s="233" t="s">
        <v>1351</v>
      </c>
    </row>
    <row r="1825" spans="1:1" ht="15.95" customHeight="1" x14ac:dyDescent="0.25">
      <c r="A1825" s="233" t="s">
        <v>1352</v>
      </c>
    </row>
    <row r="1826" spans="1:1" ht="15.95" customHeight="1" x14ac:dyDescent="0.25">
      <c r="A1826" s="233" t="s">
        <v>2666</v>
      </c>
    </row>
    <row r="1827" spans="1:1" ht="15.95" customHeight="1" x14ac:dyDescent="0.25">
      <c r="A1827" s="233" t="s">
        <v>1353</v>
      </c>
    </row>
    <row r="1828" spans="1:1" ht="15.95" customHeight="1" x14ac:dyDescent="0.25">
      <c r="A1828" s="233" t="s">
        <v>2667</v>
      </c>
    </row>
    <row r="1829" spans="1:1" ht="15.95" customHeight="1" x14ac:dyDescent="0.25">
      <c r="A1829" s="233" t="s">
        <v>2668</v>
      </c>
    </row>
    <row r="1830" spans="1:1" ht="15.95" customHeight="1" x14ac:dyDescent="0.25">
      <c r="A1830" s="233" t="s">
        <v>2669</v>
      </c>
    </row>
    <row r="1831" spans="1:1" ht="15.95" customHeight="1" x14ac:dyDescent="0.25">
      <c r="A1831" s="233" t="s">
        <v>2670</v>
      </c>
    </row>
    <row r="1832" spans="1:1" ht="15.95" customHeight="1" x14ac:dyDescent="0.25">
      <c r="A1832" s="233" t="s">
        <v>2671</v>
      </c>
    </row>
    <row r="1833" spans="1:1" ht="15.95" customHeight="1" x14ac:dyDescent="0.25">
      <c r="A1833" s="233" t="s">
        <v>2672</v>
      </c>
    </row>
    <row r="1834" spans="1:1" ht="15.95" customHeight="1" x14ac:dyDescent="0.25">
      <c r="A1834" s="233" t="s">
        <v>2673</v>
      </c>
    </row>
    <row r="1835" spans="1:1" ht="15.95" customHeight="1" x14ac:dyDescent="0.25">
      <c r="A1835" s="233" t="s">
        <v>1354</v>
      </c>
    </row>
    <row r="1836" spans="1:1" ht="15.95" customHeight="1" x14ac:dyDescent="0.25">
      <c r="A1836" s="233" t="s">
        <v>1821</v>
      </c>
    </row>
    <row r="1837" spans="1:1" ht="15.95" customHeight="1" x14ac:dyDescent="0.25">
      <c r="A1837" s="233" t="s">
        <v>1822</v>
      </c>
    </row>
    <row r="1838" spans="1:1" ht="15.95" customHeight="1" x14ac:dyDescent="0.25">
      <c r="A1838" s="233" t="s">
        <v>1355</v>
      </c>
    </row>
    <row r="1839" spans="1:1" ht="15.95" customHeight="1" x14ac:dyDescent="0.25">
      <c r="A1839" s="233" t="s">
        <v>1356</v>
      </c>
    </row>
    <row r="1840" spans="1:1" ht="15.95" customHeight="1" x14ac:dyDescent="0.25">
      <c r="A1840" s="233" t="s">
        <v>1357</v>
      </c>
    </row>
    <row r="1841" spans="1:1" ht="15.95" customHeight="1" x14ac:dyDescent="0.25">
      <c r="A1841" s="233" t="s">
        <v>1358</v>
      </c>
    </row>
    <row r="1842" spans="1:1" ht="15.95" customHeight="1" x14ac:dyDescent="0.25">
      <c r="A1842" s="233" t="s">
        <v>1359</v>
      </c>
    </row>
    <row r="1843" spans="1:1" ht="15.95" customHeight="1" x14ac:dyDescent="0.25">
      <c r="A1843" s="233" t="s">
        <v>2674</v>
      </c>
    </row>
    <row r="1844" spans="1:1" ht="15.95" customHeight="1" x14ac:dyDescent="0.25">
      <c r="A1844" s="233" t="s">
        <v>1360</v>
      </c>
    </row>
    <row r="1845" spans="1:1" ht="15.95" customHeight="1" x14ac:dyDescent="0.25">
      <c r="A1845" s="233" t="s">
        <v>1361</v>
      </c>
    </row>
    <row r="1846" spans="1:1" ht="15.95" customHeight="1" x14ac:dyDescent="0.25">
      <c r="A1846" s="233" t="s">
        <v>1362</v>
      </c>
    </row>
    <row r="1847" spans="1:1" ht="15.95" customHeight="1" x14ac:dyDescent="0.25">
      <c r="A1847" s="233" t="s">
        <v>2675</v>
      </c>
    </row>
    <row r="1848" spans="1:1" ht="15.95" customHeight="1" x14ac:dyDescent="0.25">
      <c r="A1848" s="233" t="s">
        <v>1363</v>
      </c>
    </row>
    <row r="1849" spans="1:1" ht="15.95" customHeight="1" x14ac:dyDescent="0.25">
      <c r="A1849" s="233" t="s">
        <v>2676</v>
      </c>
    </row>
    <row r="1850" spans="1:1" ht="15.95" customHeight="1" x14ac:dyDescent="0.25">
      <c r="A1850" s="233" t="s">
        <v>1364</v>
      </c>
    </row>
    <row r="1851" spans="1:1" ht="15.95" customHeight="1" x14ac:dyDescent="0.25">
      <c r="A1851" s="233" t="s">
        <v>2677</v>
      </c>
    </row>
    <row r="1852" spans="1:1" ht="15.95" customHeight="1" x14ac:dyDescent="0.25">
      <c r="A1852" s="233" t="s">
        <v>1365</v>
      </c>
    </row>
    <row r="1853" spans="1:1" ht="15.95" customHeight="1" x14ac:dyDescent="0.25">
      <c r="A1853" s="233" t="s">
        <v>1823</v>
      </c>
    </row>
    <row r="1854" spans="1:1" ht="15.95" customHeight="1" x14ac:dyDescent="0.25">
      <c r="A1854" s="233" t="s">
        <v>2678</v>
      </c>
    </row>
    <row r="1855" spans="1:1" ht="15.95" customHeight="1" x14ac:dyDescent="0.25">
      <c r="A1855" s="233" t="s">
        <v>2679</v>
      </c>
    </row>
    <row r="1856" spans="1:1" ht="15.95" customHeight="1" x14ac:dyDescent="0.25">
      <c r="A1856" s="233" t="s">
        <v>1366</v>
      </c>
    </row>
    <row r="1857" spans="1:1" ht="15.95" customHeight="1" x14ac:dyDescent="0.25">
      <c r="A1857" s="233" t="s">
        <v>2680</v>
      </c>
    </row>
    <row r="1858" spans="1:1" ht="15.95" customHeight="1" x14ac:dyDescent="0.25">
      <c r="A1858" s="233" t="s">
        <v>2681</v>
      </c>
    </row>
    <row r="1859" spans="1:1" ht="15.95" customHeight="1" x14ac:dyDescent="0.25">
      <c r="A1859" s="233" t="s">
        <v>1367</v>
      </c>
    </row>
    <row r="1860" spans="1:1" ht="15.95" customHeight="1" x14ac:dyDescent="0.25">
      <c r="A1860" s="233" t="s">
        <v>2682</v>
      </c>
    </row>
    <row r="1861" spans="1:1" ht="15.95" customHeight="1" x14ac:dyDescent="0.25">
      <c r="A1861" s="233" t="s">
        <v>2683</v>
      </c>
    </row>
    <row r="1862" spans="1:1" ht="15.95" customHeight="1" x14ac:dyDescent="0.25">
      <c r="A1862" s="233" t="s">
        <v>1368</v>
      </c>
    </row>
    <row r="1863" spans="1:1" ht="15.95" customHeight="1" x14ac:dyDescent="0.25">
      <c r="A1863" s="233" t="s">
        <v>2684</v>
      </c>
    </row>
    <row r="1864" spans="1:1" ht="15.95" customHeight="1" x14ac:dyDescent="0.25">
      <c r="A1864" s="233" t="s">
        <v>2685</v>
      </c>
    </row>
    <row r="1865" spans="1:1" ht="15.95" customHeight="1" x14ac:dyDescent="0.25">
      <c r="A1865" s="233" t="s">
        <v>2686</v>
      </c>
    </row>
    <row r="1866" spans="1:1" ht="15.95" customHeight="1" x14ac:dyDescent="0.25">
      <c r="A1866" s="233" t="s">
        <v>1369</v>
      </c>
    </row>
    <row r="1867" spans="1:1" ht="15.95" customHeight="1" x14ac:dyDescent="0.25">
      <c r="A1867" s="233" t="s">
        <v>2687</v>
      </c>
    </row>
    <row r="1868" spans="1:1" ht="15.95" customHeight="1" x14ac:dyDescent="0.25">
      <c r="A1868" s="233" t="s">
        <v>2688</v>
      </c>
    </row>
    <row r="1869" spans="1:1" ht="15.95" customHeight="1" x14ac:dyDescent="0.25">
      <c r="A1869" s="233" t="s">
        <v>2689</v>
      </c>
    </row>
    <row r="1870" spans="1:1" ht="15.95" customHeight="1" x14ac:dyDescent="0.25">
      <c r="A1870" s="233" t="s">
        <v>2690</v>
      </c>
    </row>
    <row r="1871" spans="1:1" ht="15.95" customHeight="1" x14ac:dyDescent="0.25">
      <c r="A1871" s="233" t="s">
        <v>1370</v>
      </c>
    </row>
    <row r="1872" spans="1:1" ht="15.95" customHeight="1" x14ac:dyDescent="0.25">
      <c r="A1872" s="233" t="s">
        <v>1371</v>
      </c>
    </row>
    <row r="1873" spans="1:1" ht="15.95" customHeight="1" x14ac:dyDescent="0.25">
      <c r="A1873" s="233" t="s">
        <v>1372</v>
      </c>
    </row>
    <row r="1874" spans="1:1" ht="15.95" customHeight="1" x14ac:dyDescent="0.25">
      <c r="A1874" s="233" t="s">
        <v>1373</v>
      </c>
    </row>
    <row r="1875" spans="1:1" ht="15.95" customHeight="1" x14ac:dyDescent="0.25">
      <c r="A1875" s="233" t="s">
        <v>2691</v>
      </c>
    </row>
    <row r="1876" spans="1:1" ht="15.95" customHeight="1" x14ac:dyDescent="0.25">
      <c r="A1876" s="233" t="s">
        <v>2692</v>
      </c>
    </row>
    <row r="1877" spans="1:1" ht="15.95" customHeight="1" x14ac:dyDescent="0.25">
      <c r="A1877" s="233" t="s">
        <v>1374</v>
      </c>
    </row>
    <row r="1878" spans="1:1" ht="15.95" customHeight="1" x14ac:dyDescent="0.25">
      <c r="A1878" s="233" t="s">
        <v>1375</v>
      </c>
    </row>
    <row r="1879" spans="1:1" ht="15.95" customHeight="1" x14ac:dyDescent="0.25">
      <c r="A1879" s="233" t="s">
        <v>2693</v>
      </c>
    </row>
    <row r="1880" spans="1:1" ht="15.95" customHeight="1" x14ac:dyDescent="0.25">
      <c r="A1880" s="233" t="s">
        <v>1376</v>
      </c>
    </row>
    <row r="1881" spans="1:1" ht="15.95" customHeight="1" x14ac:dyDescent="0.25">
      <c r="A1881" s="233" t="s">
        <v>1377</v>
      </c>
    </row>
    <row r="1882" spans="1:1" ht="15.95" customHeight="1" x14ac:dyDescent="0.25">
      <c r="A1882" s="233" t="s">
        <v>1378</v>
      </c>
    </row>
    <row r="1883" spans="1:1" ht="15.95" customHeight="1" x14ac:dyDescent="0.25">
      <c r="A1883" s="233" t="s">
        <v>2694</v>
      </c>
    </row>
    <row r="1884" spans="1:1" ht="15.95" customHeight="1" x14ac:dyDescent="0.25">
      <c r="A1884" s="233" t="s">
        <v>1379</v>
      </c>
    </row>
    <row r="1885" spans="1:1" ht="15.95" customHeight="1" x14ac:dyDescent="0.25">
      <c r="A1885" s="233" t="s">
        <v>1380</v>
      </c>
    </row>
    <row r="1886" spans="1:1" ht="15.95" customHeight="1" x14ac:dyDescent="0.25">
      <c r="A1886" s="233" t="s">
        <v>1381</v>
      </c>
    </row>
    <row r="1887" spans="1:1" ht="15.95" customHeight="1" x14ac:dyDescent="0.25">
      <c r="A1887" s="233" t="s">
        <v>1382</v>
      </c>
    </row>
    <row r="1888" spans="1:1" ht="15.95" customHeight="1" x14ac:dyDescent="0.25">
      <c r="A1888" s="233" t="s">
        <v>1383</v>
      </c>
    </row>
    <row r="1889" spans="1:1" ht="15.95" customHeight="1" x14ac:dyDescent="0.25">
      <c r="A1889" s="233" t="s">
        <v>1384</v>
      </c>
    </row>
    <row r="1890" spans="1:1" ht="15.95" customHeight="1" x14ac:dyDescent="0.25">
      <c r="A1890" s="233" t="s">
        <v>1385</v>
      </c>
    </row>
    <row r="1891" spans="1:1" ht="15.95" customHeight="1" x14ac:dyDescent="0.25">
      <c r="A1891" s="233" t="s">
        <v>2695</v>
      </c>
    </row>
    <row r="1892" spans="1:1" ht="15.95" customHeight="1" x14ac:dyDescent="0.25">
      <c r="A1892" s="233" t="s">
        <v>2696</v>
      </c>
    </row>
    <row r="1893" spans="1:1" ht="15.95" customHeight="1" x14ac:dyDescent="0.25">
      <c r="A1893" s="233" t="s">
        <v>2697</v>
      </c>
    </row>
    <row r="1894" spans="1:1" ht="15.95" customHeight="1" x14ac:dyDescent="0.25">
      <c r="A1894" s="233" t="s">
        <v>2698</v>
      </c>
    </row>
    <row r="1895" spans="1:1" ht="15.95" customHeight="1" x14ac:dyDescent="0.25">
      <c r="A1895" s="233" t="s">
        <v>1386</v>
      </c>
    </row>
    <row r="1896" spans="1:1" ht="15.95" customHeight="1" x14ac:dyDescent="0.25">
      <c r="A1896" s="233" t="s">
        <v>2699</v>
      </c>
    </row>
    <row r="1897" spans="1:1" ht="15.95" customHeight="1" x14ac:dyDescent="0.25">
      <c r="A1897" s="233" t="s">
        <v>1387</v>
      </c>
    </row>
    <row r="1898" spans="1:1" ht="15.95" customHeight="1" x14ac:dyDescent="0.25">
      <c r="A1898" s="233" t="s">
        <v>2700</v>
      </c>
    </row>
    <row r="1899" spans="1:1" ht="15.95" customHeight="1" x14ac:dyDescent="0.25">
      <c r="A1899" s="233" t="s">
        <v>2701</v>
      </c>
    </row>
    <row r="1900" spans="1:1" ht="15.95" customHeight="1" x14ac:dyDescent="0.25">
      <c r="A1900" s="233" t="s">
        <v>1824</v>
      </c>
    </row>
    <row r="1901" spans="1:1" ht="15.95" customHeight="1" x14ac:dyDescent="0.25">
      <c r="A1901" s="233" t="s">
        <v>2702</v>
      </c>
    </row>
    <row r="1902" spans="1:1" ht="15.95" customHeight="1" x14ac:dyDescent="0.25">
      <c r="A1902" s="233" t="s">
        <v>2703</v>
      </c>
    </row>
    <row r="1903" spans="1:1" ht="15.95" customHeight="1" x14ac:dyDescent="0.25">
      <c r="A1903" s="233" t="s">
        <v>2704</v>
      </c>
    </row>
    <row r="1904" spans="1:1" ht="15.95" customHeight="1" x14ac:dyDescent="0.25">
      <c r="A1904" s="233" t="s">
        <v>2705</v>
      </c>
    </row>
    <row r="1905" spans="1:1" ht="15.95" customHeight="1" x14ac:dyDescent="0.25">
      <c r="A1905" s="233" t="s">
        <v>2706</v>
      </c>
    </row>
    <row r="1906" spans="1:1" ht="15.95" customHeight="1" x14ac:dyDescent="0.25">
      <c r="A1906" s="233" t="s">
        <v>1388</v>
      </c>
    </row>
    <row r="1907" spans="1:1" ht="15.95" customHeight="1" x14ac:dyDescent="0.25">
      <c r="A1907" s="233" t="s">
        <v>1389</v>
      </c>
    </row>
    <row r="1908" spans="1:1" ht="15.95" customHeight="1" x14ac:dyDescent="0.25">
      <c r="A1908" s="233" t="s">
        <v>1825</v>
      </c>
    </row>
    <row r="1909" spans="1:1" ht="15.95" customHeight="1" x14ac:dyDescent="0.25">
      <c r="A1909" s="233" t="s">
        <v>1390</v>
      </c>
    </row>
    <row r="1910" spans="1:1" ht="15.95" customHeight="1" x14ac:dyDescent="0.25">
      <c r="A1910" s="233" t="s">
        <v>1391</v>
      </c>
    </row>
    <row r="1911" spans="1:1" ht="15.95" customHeight="1" x14ac:dyDescent="0.25">
      <c r="A1911" s="233" t="s">
        <v>1392</v>
      </c>
    </row>
    <row r="1912" spans="1:1" ht="15.95" customHeight="1" x14ac:dyDescent="0.25">
      <c r="A1912" s="233" t="s">
        <v>1393</v>
      </c>
    </row>
    <row r="1913" spans="1:1" ht="15.95" customHeight="1" x14ac:dyDescent="0.25">
      <c r="A1913" s="233" t="s">
        <v>2707</v>
      </c>
    </row>
    <row r="1914" spans="1:1" ht="15.95" customHeight="1" x14ac:dyDescent="0.25">
      <c r="A1914" s="233" t="s">
        <v>2708</v>
      </c>
    </row>
    <row r="1915" spans="1:1" ht="15.95" customHeight="1" x14ac:dyDescent="0.25">
      <c r="A1915" s="233" t="s">
        <v>2709</v>
      </c>
    </row>
    <row r="1916" spans="1:1" ht="15.95" customHeight="1" x14ac:dyDescent="0.25">
      <c r="A1916" s="233" t="s">
        <v>2710</v>
      </c>
    </row>
    <row r="1917" spans="1:1" ht="15.95" customHeight="1" x14ac:dyDescent="0.25">
      <c r="A1917" s="233" t="s">
        <v>2711</v>
      </c>
    </row>
    <row r="1918" spans="1:1" ht="15.95" customHeight="1" x14ac:dyDescent="0.25">
      <c r="A1918" s="233" t="s">
        <v>2712</v>
      </c>
    </row>
    <row r="1919" spans="1:1" ht="15.95" customHeight="1" x14ac:dyDescent="0.25">
      <c r="A1919" s="233" t="s">
        <v>2713</v>
      </c>
    </row>
    <row r="1920" spans="1:1" ht="15.95" customHeight="1" x14ac:dyDescent="0.25">
      <c r="A1920" s="233" t="s">
        <v>2714</v>
      </c>
    </row>
    <row r="1921" spans="1:1" ht="15.95" customHeight="1" x14ac:dyDescent="0.25">
      <c r="A1921" s="233" t="s">
        <v>2715</v>
      </c>
    </row>
    <row r="1922" spans="1:1" ht="15.95" customHeight="1" x14ac:dyDescent="0.25">
      <c r="A1922" s="233" t="s">
        <v>2716</v>
      </c>
    </row>
    <row r="1923" spans="1:1" ht="15.95" customHeight="1" x14ac:dyDescent="0.25">
      <c r="A1923" s="233" t="s">
        <v>1394</v>
      </c>
    </row>
    <row r="1924" spans="1:1" ht="15.95" customHeight="1" x14ac:dyDescent="0.25">
      <c r="A1924" s="233" t="s">
        <v>2717</v>
      </c>
    </row>
    <row r="1925" spans="1:1" ht="15.95" customHeight="1" x14ac:dyDescent="0.25">
      <c r="A1925" s="233" t="s">
        <v>1395</v>
      </c>
    </row>
    <row r="1926" spans="1:1" ht="15.95" customHeight="1" x14ac:dyDescent="0.25">
      <c r="A1926" s="233" t="s">
        <v>1396</v>
      </c>
    </row>
    <row r="1927" spans="1:1" ht="15.95" customHeight="1" x14ac:dyDescent="0.25">
      <c r="A1927" s="233" t="s">
        <v>1397</v>
      </c>
    </row>
    <row r="1928" spans="1:1" ht="15.95" customHeight="1" x14ac:dyDescent="0.25">
      <c r="A1928" s="233" t="s">
        <v>2718</v>
      </c>
    </row>
    <row r="1929" spans="1:1" ht="15.95" customHeight="1" x14ac:dyDescent="0.25">
      <c r="A1929" s="233" t="s">
        <v>2719</v>
      </c>
    </row>
    <row r="1930" spans="1:1" ht="15.95" customHeight="1" x14ac:dyDescent="0.25">
      <c r="A1930" s="233" t="s">
        <v>2720</v>
      </c>
    </row>
    <row r="1931" spans="1:1" ht="15.95" customHeight="1" x14ac:dyDescent="0.25">
      <c r="A1931" s="233" t="s">
        <v>3085</v>
      </c>
    </row>
    <row r="1932" spans="1:1" ht="15.95" customHeight="1" x14ac:dyDescent="0.25">
      <c r="A1932" s="233" t="s">
        <v>2721</v>
      </c>
    </row>
    <row r="1933" spans="1:1" ht="15.95" customHeight="1" x14ac:dyDescent="0.25">
      <c r="A1933" s="233" t="s">
        <v>2722</v>
      </c>
    </row>
    <row r="1934" spans="1:1" ht="15.95" customHeight="1" x14ac:dyDescent="0.25">
      <c r="A1934" s="233" t="s">
        <v>1398</v>
      </c>
    </row>
    <row r="1935" spans="1:1" ht="15.95" customHeight="1" x14ac:dyDescent="0.25">
      <c r="A1935" s="233" t="s">
        <v>2723</v>
      </c>
    </row>
    <row r="1936" spans="1:1" ht="15.95" customHeight="1" x14ac:dyDescent="0.25">
      <c r="A1936" s="233" t="s">
        <v>2724</v>
      </c>
    </row>
    <row r="1937" spans="1:1" ht="15.95" customHeight="1" x14ac:dyDescent="0.25">
      <c r="A1937" s="233" t="s">
        <v>1399</v>
      </c>
    </row>
    <row r="1938" spans="1:1" ht="15.95" customHeight="1" x14ac:dyDescent="0.25">
      <c r="A1938" s="233" t="s">
        <v>2725</v>
      </c>
    </row>
    <row r="1939" spans="1:1" ht="15.95" customHeight="1" x14ac:dyDescent="0.25">
      <c r="A1939" s="233" t="s">
        <v>1400</v>
      </c>
    </row>
    <row r="1940" spans="1:1" ht="15.95" customHeight="1" x14ac:dyDescent="0.25">
      <c r="A1940" s="233" t="s">
        <v>1401</v>
      </c>
    </row>
    <row r="1941" spans="1:1" ht="15.95" customHeight="1" x14ac:dyDescent="0.25">
      <c r="A1941" s="233" t="s">
        <v>1402</v>
      </c>
    </row>
    <row r="1942" spans="1:1" ht="15.95" customHeight="1" x14ac:dyDescent="0.25">
      <c r="A1942" s="233" t="s">
        <v>1403</v>
      </c>
    </row>
    <row r="1943" spans="1:1" ht="15.95" customHeight="1" x14ac:dyDescent="0.25">
      <c r="A1943" s="233" t="s">
        <v>1404</v>
      </c>
    </row>
    <row r="1944" spans="1:1" ht="15.95" customHeight="1" x14ac:dyDescent="0.25">
      <c r="A1944" s="233" t="s">
        <v>2726</v>
      </c>
    </row>
    <row r="1945" spans="1:1" ht="15.95" customHeight="1" x14ac:dyDescent="0.25">
      <c r="A1945" s="233" t="s">
        <v>1405</v>
      </c>
    </row>
    <row r="1946" spans="1:1" ht="15.95" customHeight="1" x14ac:dyDescent="0.25">
      <c r="A1946" s="233" t="s">
        <v>3086</v>
      </c>
    </row>
    <row r="1947" spans="1:1" ht="15.95" customHeight="1" x14ac:dyDescent="0.25">
      <c r="A1947" s="233" t="s">
        <v>1406</v>
      </c>
    </row>
    <row r="1948" spans="1:1" ht="15.95" customHeight="1" x14ac:dyDescent="0.25">
      <c r="A1948" s="233" t="s">
        <v>2727</v>
      </c>
    </row>
    <row r="1949" spans="1:1" ht="15.95" customHeight="1" x14ac:dyDescent="0.25">
      <c r="A1949" s="233" t="s">
        <v>2728</v>
      </c>
    </row>
    <row r="1950" spans="1:1" ht="15.95" customHeight="1" x14ac:dyDescent="0.25">
      <c r="A1950" s="233" t="s">
        <v>2729</v>
      </c>
    </row>
    <row r="1951" spans="1:1" ht="15.95" customHeight="1" x14ac:dyDescent="0.25">
      <c r="A1951" s="233" t="s">
        <v>2730</v>
      </c>
    </row>
    <row r="1952" spans="1:1" ht="15.95" customHeight="1" x14ac:dyDescent="0.25">
      <c r="A1952" s="233" t="s">
        <v>1407</v>
      </c>
    </row>
    <row r="1953" spans="1:1" ht="15.95" customHeight="1" x14ac:dyDescent="0.25">
      <c r="A1953" s="233" t="s">
        <v>1408</v>
      </c>
    </row>
    <row r="1954" spans="1:1" ht="15.95" customHeight="1" x14ac:dyDescent="0.25">
      <c r="A1954" s="233" t="s">
        <v>1409</v>
      </c>
    </row>
    <row r="1955" spans="1:1" ht="15.95" customHeight="1" x14ac:dyDescent="0.25">
      <c r="A1955" s="233" t="s">
        <v>2731</v>
      </c>
    </row>
    <row r="1956" spans="1:1" ht="15.95" customHeight="1" x14ac:dyDescent="0.25">
      <c r="A1956" s="233" t="s">
        <v>1410</v>
      </c>
    </row>
    <row r="1957" spans="1:1" ht="15.95" customHeight="1" x14ac:dyDescent="0.25">
      <c r="A1957" s="233" t="s">
        <v>2732</v>
      </c>
    </row>
    <row r="1958" spans="1:1" ht="15.95" customHeight="1" x14ac:dyDescent="0.25">
      <c r="A1958" s="233" t="s">
        <v>2733</v>
      </c>
    </row>
    <row r="1959" spans="1:1" ht="15.95" customHeight="1" x14ac:dyDescent="0.25">
      <c r="A1959" s="233" t="s">
        <v>1411</v>
      </c>
    </row>
    <row r="1960" spans="1:1" ht="15.95" customHeight="1" x14ac:dyDescent="0.25">
      <c r="A1960" s="233" t="s">
        <v>1412</v>
      </c>
    </row>
    <row r="1961" spans="1:1" ht="15.95" customHeight="1" x14ac:dyDescent="0.25">
      <c r="A1961" s="233" t="s">
        <v>1413</v>
      </c>
    </row>
    <row r="1962" spans="1:1" ht="15.95" customHeight="1" x14ac:dyDescent="0.25">
      <c r="A1962" s="233" t="s">
        <v>1414</v>
      </c>
    </row>
    <row r="1963" spans="1:1" ht="15.95" customHeight="1" x14ac:dyDescent="0.25">
      <c r="A1963" s="233" t="s">
        <v>1415</v>
      </c>
    </row>
    <row r="1964" spans="1:1" ht="15.95" customHeight="1" x14ac:dyDescent="0.25">
      <c r="A1964" s="233" t="s">
        <v>1416</v>
      </c>
    </row>
    <row r="1965" spans="1:1" ht="15.95" customHeight="1" x14ac:dyDescent="0.25">
      <c r="A1965" s="233" t="s">
        <v>1417</v>
      </c>
    </row>
    <row r="1966" spans="1:1" ht="15.95" customHeight="1" x14ac:dyDescent="0.25">
      <c r="A1966" s="233" t="s">
        <v>2734</v>
      </c>
    </row>
    <row r="1967" spans="1:1" ht="15.95" customHeight="1" x14ac:dyDescent="0.25">
      <c r="A1967" s="233" t="s">
        <v>1418</v>
      </c>
    </row>
    <row r="1968" spans="1:1" ht="15.95" customHeight="1" x14ac:dyDescent="0.25">
      <c r="A1968" s="233" t="s">
        <v>1419</v>
      </c>
    </row>
    <row r="1969" spans="1:1" ht="15.95" customHeight="1" x14ac:dyDescent="0.25">
      <c r="A1969" s="233" t="s">
        <v>1420</v>
      </c>
    </row>
    <row r="1970" spans="1:1" ht="15.95" customHeight="1" x14ac:dyDescent="0.25">
      <c r="A1970" s="233" t="s">
        <v>2735</v>
      </c>
    </row>
    <row r="1971" spans="1:1" ht="15.95" customHeight="1" x14ac:dyDescent="0.25">
      <c r="A1971" s="233" t="s">
        <v>2736</v>
      </c>
    </row>
    <row r="1972" spans="1:1" ht="15.95" customHeight="1" x14ac:dyDescent="0.25">
      <c r="A1972" s="233" t="s">
        <v>2737</v>
      </c>
    </row>
    <row r="1973" spans="1:1" ht="15.95" customHeight="1" x14ac:dyDescent="0.25">
      <c r="A1973" s="233" t="s">
        <v>1421</v>
      </c>
    </row>
    <row r="1974" spans="1:1" ht="15.95" customHeight="1" x14ac:dyDescent="0.25">
      <c r="A1974" s="233" t="s">
        <v>1422</v>
      </c>
    </row>
    <row r="1975" spans="1:1" ht="15.95" customHeight="1" x14ac:dyDescent="0.25">
      <c r="A1975" s="233" t="s">
        <v>1423</v>
      </c>
    </row>
    <row r="1976" spans="1:1" ht="15.95" customHeight="1" x14ac:dyDescent="0.25">
      <c r="A1976" s="233" t="s">
        <v>1424</v>
      </c>
    </row>
    <row r="1977" spans="1:1" ht="15.95" customHeight="1" x14ac:dyDescent="0.25">
      <c r="A1977" s="233" t="s">
        <v>1425</v>
      </c>
    </row>
    <row r="1978" spans="1:1" ht="15.95" customHeight="1" x14ac:dyDescent="0.25">
      <c r="A1978" s="233" t="s">
        <v>2738</v>
      </c>
    </row>
    <row r="1979" spans="1:1" ht="15.95" customHeight="1" x14ac:dyDescent="0.25">
      <c r="A1979" s="233" t="s">
        <v>1426</v>
      </c>
    </row>
    <row r="1980" spans="1:1" ht="15.95" customHeight="1" x14ac:dyDescent="0.25">
      <c r="A1980" s="233" t="s">
        <v>2739</v>
      </c>
    </row>
    <row r="1981" spans="1:1" ht="15.95" customHeight="1" x14ac:dyDescent="0.25">
      <c r="A1981" s="233" t="s">
        <v>1427</v>
      </c>
    </row>
    <row r="1982" spans="1:1" ht="15.95" customHeight="1" x14ac:dyDescent="0.25">
      <c r="A1982" s="233" t="s">
        <v>2740</v>
      </c>
    </row>
    <row r="1983" spans="1:1" ht="15.95" customHeight="1" x14ac:dyDescent="0.25">
      <c r="A1983" s="233" t="s">
        <v>2741</v>
      </c>
    </row>
    <row r="1984" spans="1:1" ht="15.95" customHeight="1" x14ac:dyDescent="0.25">
      <c r="A1984" s="233" t="s">
        <v>2742</v>
      </c>
    </row>
    <row r="1985" spans="1:1" ht="15.95" customHeight="1" x14ac:dyDescent="0.25">
      <c r="A1985" s="233" t="s">
        <v>1428</v>
      </c>
    </row>
    <row r="1986" spans="1:1" ht="15.95" customHeight="1" x14ac:dyDescent="0.25">
      <c r="A1986" s="233" t="s">
        <v>1429</v>
      </c>
    </row>
    <row r="1987" spans="1:1" ht="15.95" customHeight="1" x14ac:dyDescent="0.25">
      <c r="A1987" s="233" t="s">
        <v>1826</v>
      </c>
    </row>
    <row r="1988" spans="1:1" ht="15.95" customHeight="1" x14ac:dyDescent="0.25">
      <c r="A1988" s="233" t="s">
        <v>2743</v>
      </c>
    </row>
    <row r="1989" spans="1:1" ht="15.95" customHeight="1" x14ac:dyDescent="0.25">
      <c r="A1989" s="233" t="s">
        <v>2744</v>
      </c>
    </row>
    <row r="1990" spans="1:1" ht="15.95" customHeight="1" x14ac:dyDescent="0.25">
      <c r="A1990" s="233" t="s">
        <v>1430</v>
      </c>
    </row>
    <row r="1991" spans="1:1" ht="15.95" customHeight="1" x14ac:dyDescent="0.25">
      <c r="A1991" s="233" t="s">
        <v>2745</v>
      </c>
    </row>
    <row r="1992" spans="1:1" ht="15.95" customHeight="1" x14ac:dyDescent="0.25">
      <c r="A1992" s="233" t="s">
        <v>1431</v>
      </c>
    </row>
    <row r="1993" spans="1:1" ht="15.95" customHeight="1" x14ac:dyDescent="0.25">
      <c r="A1993" s="233" t="s">
        <v>1432</v>
      </c>
    </row>
    <row r="1994" spans="1:1" ht="15.95" customHeight="1" x14ac:dyDescent="0.25">
      <c r="A1994" s="233" t="s">
        <v>3087</v>
      </c>
    </row>
    <row r="1995" spans="1:1" ht="15.95" customHeight="1" x14ac:dyDescent="0.25">
      <c r="A1995" s="233" t="s">
        <v>2746</v>
      </c>
    </row>
    <row r="1996" spans="1:1" ht="15.95" customHeight="1" x14ac:dyDescent="0.25">
      <c r="A1996" s="233" t="s">
        <v>2747</v>
      </c>
    </row>
    <row r="1997" spans="1:1" ht="15.95" customHeight="1" x14ac:dyDescent="0.25">
      <c r="A1997" s="233" t="s">
        <v>2748</v>
      </c>
    </row>
    <row r="1998" spans="1:1" ht="15.95" customHeight="1" x14ac:dyDescent="0.25">
      <c r="A1998" s="233" t="s">
        <v>2749</v>
      </c>
    </row>
    <row r="1999" spans="1:1" ht="15.95" customHeight="1" x14ac:dyDescent="0.25">
      <c r="A1999" s="233" t="s">
        <v>1433</v>
      </c>
    </row>
    <row r="2000" spans="1:1" ht="15.95" customHeight="1" x14ac:dyDescent="0.25">
      <c r="A2000" s="233" t="s">
        <v>1434</v>
      </c>
    </row>
    <row r="2001" spans="1:1" ht="15.95" customHeight="1" x14ac:dyDescent="0.25">
      <c r="A2001" s="233" t="s">
        <v>1435</v>
      </c>
    </row>
    <row r="2002" spans="1:1" ht="15.95" customHeight="1" x14ac:dyDescent="0.25">
      <c r="A2002" s="233" t="s">
        <v>2750</v>
      </c>
    </row>
    <row r="2003" spans="1:1" ht="15.95" customHeight="1" x14ac:dyDescent="0.25">
      <c r="A2003" s="233" t="s">
        <v>2751</v>
      </c>
    </row>
    <row r="2004" spans="1:1" ht="15.95" customHeight="1" x14ac:dyDescent="0.25">
      <c r="A2004" s="233" t="s">
        <v>2752</v>
      </c>
    </row>
    <row r="2005" spans="1:1" ht="15.95" customHeight="1" x14ac:dyDescent="0.25">
      <c r="A2005" s="233" t="s">
        <v>1436</v>
      </c>
    </row>
    <row r="2006" spans="1:1" ht="15.95" customHeight="1" x14ac:dyDescent="0.25">
      <c r="A2006" s="233" t="s">
        <v>1437</v>
      </c>
    </row>
    <row r="2007" spans="1:1" ht="15.95" customHeight="1" x14ac:dyDescent="0.25">
      <c r="A2007" s="233" t="s">
        <v>1438</v>
      </c>
    </row>
    <row r="2008" spans="1:1" ht="15.95" customHeight="1" x14ac:dyDescent="0.25">
      <c r="A2008" s="233" t="s">
        <v>2753</v>
      </c>
    </row>
    <row r="2009" spans="1:1" ht="15.95" customHeight="1" x14ac:dyDescent="0.25">
      <c r="A2009" s="233" t="s">
        <v>1439</v>
      </c>
    </row>
    <row r="2010" spans="1:1" ht="15.95" customHeight="1" x14ac:dyDescent="0.25">
      <c r="A2010" s="233" t="s">
        <v>1440</v>
      </c>
    </row>
    <row r="2011" spans="1:1" ht="15.95" customHeight="1" x14ac:dyDescent="0.25">
      <c r="A2011" s="233" t="s">
        <v>2754</v>
      </c>
    </row>
    <row r="2012" spans="1:1" ht="15.95" customHeight="1" x14ac:dyDescent="0.25">
      <c r="A2012" s="233" t="s">
        <v>2755</v>
      </c>
    </row>
    <row r="2013" spans="1:1" ht="15.95" customHeight="1" x14ac:dyDescent="0.25">
      <c r="A2013" s="233" t="s">
        <v>1441</v>
      </c>
    </row>
    <row r="2014" spans="1:1" ht="15.95" customHeight="1" x14ac:dyDescent="0.25">
      <c r="A2014" s="233" t="s">
        <v>1442</v>
      </c>
    </row>
    <row r="2015" spans="1:1" ht="15.95" customHeight="1" x14ac:dyDescent="0.25">
      <c r="A2015" s="233" t="s">
        <v>1443</v>
      </c>
    </row>
    <row r="2016" spans="1:1" ht="15.95" customHeight="1" x14ac:dyDescent="0.25">
      <c r="A2016" s="233" t="s">
        <v>2756</v>
      </c>
    </row>
    <row r="2017" spans="1:1" ht="15.95" customHeight="1" x14ac:dyDescent="0.25">
      <c r="A2017" s="233" t="s">
        <v>2757</v>
      </c>
    </row>
    <row r="2018" spans="1:1" ht="15.95" customHeight="1" x14ac:dyDescent="0.25">
      <c r="A2018" s="233" t="s">
        <v>1444</v>
      </c>
    </row>
    <row r="2019" spans="1:1" ht="15.95" customHeight="1" x14ac:dyDescent="0.25">
      <c r="A2019" s="233" t="s">
        <v>1445</v>
      </c>
    </row>
    <row r="2020" spans="1:1" ht="15.95" customHeight="1" x14ac:dyDescent="0.25">
      <c r="A2020" s="233" t="s">
        <v>2758</v>
      </c>
    </row>
    <row r="2021" spans="1:1" ht="15.95" customHeight="1" x14ac:dyDescent="0.25">
      <c r="A2021" s="233" t="s">
        <v>1446</v>
      </c>
    </row>
    <row r="2022" spans="1:1" ht="15.95" customHeight="1" x14ac:dyDescent="0.25">
      <c r="A2022" s="233" t="s">
        <v>2759</v>
      </c>
    </row>
    <row r="2023" spans="1:1" ht="15.95" customHeight="1" x14ac:dyDescent="0.25">
      <c r="A2023" s="233" t="s">
        <v>1447</v>
      </c>
    </row>
    <row r="2024" spans="1:1" ht="15.95" customHeight="1" x14ac:dyDescent="0.25">
      <c r="A2024" s="233" t="s">
        <v>2760</v>
      </c>
    </row>
    <row r="2025" spans="1:1" ht="15.95" customHeight="1" x14ac:dyDescent="0.25">
      <c r="A2025" s="233" t="s">
        <v>2761</v>
      </c>
    </row>
    <row r="2026" spans="1:1" ht="15.95" customHeight="1" x14ac:dyDescent="0.25">
      <c r="A2026" s="233" t="s">
        <v>1448</v>
      </c>
    </row>
    <row r="2027" spans="1:1" ht="15.95" customHeight="1" x14ac:dyDescent="0.25">
      <c r="A2027" s="233" t="s">
        <v>1449</v>
      </c>
    </row>
    <row r="2028" spans="1:1" ht="15.95" customHeight="1" x14ac:dyDescent="0.25">
      <c r="A2028" s="233" t="s">
        <v>1450</v>
      </c>
    </row>
    <row r="2029" spans="1:1" ht="15.95" customHeight="1" x14ac:dyDescent="0.25">
      <c r="A2029" s="233" t="s">
        <v>1451</v>
      </c>
    </row>
    <row r="2030" spans="1:1" ht="15.95" customHeight="1" x14ac:dyDescent="0.25">
      <c r="A2030" s="233" t="s">
        <v>2762</v>
      </c>
    </row>
    <row r="2031" spans="1:1" ht="15.95" customHeight="1" x14ac:dyDescent="0.25">
      <c r="A2031" s="233" t="s">
        <v>2763</v>
      </c>
    </row>
    <row r="2032" spans="1:1" ht="15.95" customHeight="1" x14ac:dyDescent="0.25">
      <c r="A2032" s="233" t="s">
        <v>2764</v>
      </c>
    </row>
    <row r="2033" spans="1:1" ht="15.95" customHeight="1" x14ac:dyDescent="0.25">
      <c r="A2033" s="233" t="s">
        <v>1452</v>
      </c>
    </row>
    <row r="2034" spans="1:1" ht="15.95" customHeight="1" x14ac:dyDescent="0.25">
      <c r="A2034" s="233" t="s">
        <v>2765</v>
      </c>
    </row>
    <row r="2035" spans="1:1" ht="15.95" customHeight="1" x14ac:dyDescent="0.25">
      <c r="A2035" s="233" t="s">
        <v>1453</v>
      </c>
    </row>
    <row r="2036" spans="1:1" ht="15.95" customHeight="1" x14ac:dyDescent="0.25">
      <c r="A2036" s="233" t="s">
        <v>1454</v>
      </c>
    </row>
    <row r="2037" spans="1:1" ht="15.95" customHeight="1" x14ac:dyDescent="0.25">
      <c r="A2037" s="233" t="s">
        <v>1455</v>
      </c>
    </row>
    <row r="2038" spans="1:1" ht="15.95" customHeight="1" x14ac:dyDescent="0.25">
      <c r="A2038" s="233" t="s">
        <v>1456</v>
      </c>
    </row>
    <row r="2039" spans="1:1" ht="15.95" customHeight="1" x14ac:dyDescent="0.25">
      <c r="A2039" s="233" t="s">
        <v>1457</v>
      </c>
    </row>
    <row r="2040" spans="1:1" ht="15.95" customHeight="1" x14ac:dyDescent="0.25">
      <c r="A2040" s="233" t="s">
        <v>1458</v>
      </c>
    </row>
    <row r="2041" spans="1:1" ht="15.95" customHeight="1" x14ac:dyDescent="0.25">
      <c r="A2041" s="233" t="s">
        <v>1459</v>
      </c>
    </row>
    <row r="2042" spans="1:1" ht="15.95" customHeight="1" x14ac:dyDescent="0.25">
      <c r="A2042" s="233" t="s">
        <v>1460</v>
      </c>
    </row>
    <row r="2043" spans="1:1" ht="15.95" customHeight="1" x14ac:dyDescent="0.25">
      <c r="A2043" s="233" t="s">
        <v>1461</v>
      </c>
    </row>
    <row r="2044" spans="1:1" ht="15.95" customHeight="1" x14ac:dyDescent="0.25">
      <c r="A2044" s="233" t="s">
        <v>1462</v>
      </c>
    </row>
    <row r="2045" spans="1:1" ht="15.95" customHeight="1" x14ac:dyDescent="0.25">
      <c r="A2045" s="233" t="s">
        <v>3204</v>
      </c>
    </row>
    <row r="2046" spans="1:1" ht="15.95" customHeight="1" x14ac:dyDescent="0.25">
      <c r="A2046" s="233" t="s">
        <v>1463</v>
      </c>
    </row>
    <row r="2047" spans="1:1" ht="15.95" customHeight="1" x14ac:dyDescent="0.25">
      <c r="A2047" s="233" t="s">
        <v>1464</v>
      </c>
    </row>
    <row r="2048" spans="1:1" ht="15.95" customHeight="1" x14ac:dyDescent="0.25">
      <c r="A2048" s="233" t="s">
        <v>1465</v>
      </c>
    </row>
    <row r="2049" spans="1:1" ht="15.95" customHeight="1" x14ac:dyDescent="0.25">
      <c r="A2049" s="233" t="s">
        <v>1466</v>
      </c>
    </row>
    <row r="2050" spans="1:1" ht="15.95" customHeight="1" x14ac:dyDescent="0.25">
      <c r="A2050" s="233" t="s">
        <v>2766</v>
      </c>
    </row>
    <row r="2051" spans="1:1" ht="15.95" customHeight="1" x14ac:dyDescent="0.25">
      <c r="A2051" s="233" t="s">
        <v>2767</v>
      </c>
    </row>
    <row r="2052" spans="1:1" ht="15.95" customHeight="1" x14ac:dyDescent="0.25">
      <c r="A2052" s="233" t="s">
        <v>2768</v>
      </c>
    </row>
    <row r="2053" spans="1:1" ht="15.95" customHeight="1" x14ac:dyDescent="0.25">
      <c r="A2053" s="233" t="s">
        <v>2769</v>
      </c>
    </row>
    <row r="2054" spans="1:1" ht="15.95" customHeight="1" x14ac:dyDescent="0.25">
      <c r="A2054" s="233" t="s">
        <v>2770</v>
      </c>
    </row>
    <row r="2055" spans="1:1" ht="15.95" customHeight="1" x14ac:dyDescent="0.25">
      <c r="A2055" s="233" t="s">
        <v>2771</v>
      </c>
    </row>
    <row r="2056" spans="1:1" ht="15.95" customHeight="1" x14ac:dyDescent="0.25">
      <c r="A2056" s="233" t="s">
        <v>1467</v>
      </c>
    </row>
    <row r="2057" spans="1:1" ht="15.95" customHeight="1" x14ac:dyDescent="0.25">
      <c r="A2057" s="233" t="s">
        <v>1468</v>
      </c>
    </row>
    <row r="2058" spans="1:1" ht="15.95" customHeight="1" x14ac:dyDescent="0.25">
      <c r="A2058" s="233" t="s">
        <v>1469</v>
      </c>
    </row>
    <row r="2059" spans="1:1" ht="15.95" customHeight="1" x14ac:dyDescent="0.25">
      <c r="A2059" s="233" t="s">
        <v>1470</v>
      </c>
    </row>
    <row r="2060" spans="1:1" ht="15.95" customHeight="1" x14ac:dyDescent="0.25">
      <c r="A2060" s="233" t="s">
        <v>2772</v>
      </c>
    </row>
    <row r="2061" spans="1:1" ht="15.95" customHeight="1" x14ac:dyDescent="0.25">
      <c r="A2061" s="233" t="s">
        <v>1471</v>
      </c>
    </row>
    <row r="2062" spans="1:1" ht="15.95" customHeight="1" x14ac:dyDescent="0.25">
      <c r="A2062" s="233" t="s">
        <v>1472</v>
      </c>
    </row>
    <row r="2063" spans="1:1" ht="15.95" customHeight="1" x14ac:dyDescent="0.25">
      <c r="A2063" s="233" t="s">
        <v>1473</v>
      </c>
    </row>
    <row r="2064" spans="1:1" ht="15.95" customHeight="1" x14ac:dyDescent="0.25">
      <c r="A2064" s="233" t="s">
        <v>1474</v>
      </c>
    </row>
    <row r="2065" spans="1:1" ht="15.95" customHeight="1" x14ac:dyDescent="0.25">
      <c r="A2065" s="233" t="s">
        <v>2773</v>
      </c>
    </row>
    <row r="2066" spans="1:1" ht="15.95" customHeight="1" x14ac:dyDescent="0.25">
      <c r="A2066" s="233" t="s">
        <v>1475</v>
      </c>
    </row>
    <row r="2067" spans="1:1" ht="15.95" customHeight="1" x14ac:dyDescent="0.25">
      <c r="A2067" s="233" t="s">
        <v>2774</v>
      </c>
    </row>
    <row r="2068" spans="1:1" ht="15.95" customHeight="1" x14ac:dyDescent="0.25">
      <c r="A2068" s="233" t="s">
        <v>2775</v>
      </c>
    </row>
    <row r="2069" spans="1:1" ht="15.95" customHeight="1" x14ac:dyDescent="0.25">
      <c r="A2069" s="233" t="s">
        <v>2776</v>
      </c>
    </row>
    <row r="2070" spans="1:1" ht="15.95" customHeight="1" x14ac:dyDescent="0.25">
      <c r="A2070" s="233" t="s">
        <v>1476</v>
      </c>
    </row>
    <row r="2071" spans="1:1" ht="15.95" customHeight="1" x14ac:dyDescent="0.25">
      <c r="A2071" s="233" t="s">
        <v>1477</v>
      </c>
    </row>
    <row r="2072" spans="1:1" ht="15.95" customHeight="1" x14ac:dyDescent="0.25">
      <c r="A2072" s="233" t="s">
        <v>1478</v>
      </c>
    </row>
    <row r="2073" spans="1:1" ht="15.95" customHeight="1" x14ac:dyDescent="0.25">
      <c r="A2073" s="233" t="s">
        <v>1479</v>
      </c>
    </row>
    <row r="2074" spans="1:1" ht="15.95" customHeight="1" x14ac:dyDescent="0.25">
      <c r="A2074" s="233" t="s">
        <v>1480</v>
      </c>
    </row>
    <row r="2075" spans="1:1" ht="15.95" customHeight="1" x14ac:dyDescent="0.25">
      <c r="A2075" s="233" t="s">
        <v>1481</v>
      </c>
    </row>
    <row r="2076" spans="1:1" ht="15.95" customHeight="1" x14ac:dyDescent="0.25">
      <c r="A2076" s="233" t="s">
        <v>1482</v>
      </c>
    </row>
    <row r="2077" spans="1:1" ht="15.95" customHeight="1" x14ac:dyDescent="0.25">
      <c r="A2077" s="233" t="s">
        <v>1483</v>
      </c>
    </row>
    <row r="2078" spans="1:1" ht="15.95" customHeight="1" x14ac:dyDescent="0.25">
      <c r="A2078" s="233" t="s">
        <v>1484</v>
      </c>
    </row>
    <row r="2079" spans="1:1" ht="15.95" customHeight="1" x14ac:dyDescent="0.25">
      <c r="A2079" s="233" t="s">
        <v>2777</v>
      </c>
    </row>
    <row r="2080" spans="1:1" ht="15.95" customHeight="1" x14ac:dyDescent="0.25">
      <c r="A2080" s="233" t="s">
        <v>2778</v>
      </c>
    </row>
    <row r="2081" spans="1:1" ht="15.95" customHeight="1" x14ac:dyDescent="0.25">
      <c r="A2081" s="233" t="s">
        <v>1485</v>
      </c>
    </row>
    <row r="2082" spans="1:1" ht="15.95" customHeight="1" x14ac:dyDescent="0.25">
      <c r="A2082" s="233" t="s">
        <v>1486</v>
      </c>
    </row>
    <row r="2083" spans="1:1" ht="15.95" customHeight="1" x14ac:dyDescent="0.25">
      <c r="A2083" s="233" t="s">
        <v>1487</v>
      </c>
    </row>
    <row r="2084" spans="1:1" ht="15.95" customHeight="1" x14ac:dyDescent="0.25">
      <c r="A2084" s="233" t="s">
        <v>1488</v>
      </c>
    </row>
    <row r="2085" spans="1:1" ht="15.95" customHeight="1" x14ac:dyDescent="0.25">
      <c r="A2085" s="233" t="s">
        <v>1489</v>
      </c>
    </row>
    <row r="2086" spans="1:1" ht="15.95" customHeight="1" x14ac:dyDescent="0.25">
      <c r="A2086" s="233" t="s">
        <v>1490</v>
      </c>
    </row>
    <row r="2087" spans="1:1" ht="15.95" customHeight="1" x14ac:dyDescent="0.25">
      <c r="A2087" s="233" t="s">
        <v>1491</v>
      </c>
    </row>
    <row r="2088" spans="1:1" ht="15.95" customHeight="1" x14ac:dyDescent="0.25">
      <c r="A2088" s="233" t="s">
        <v>1492</v>
      </c>
    </row>
    <row r="2089" spans="1:1" ht="15.95" customHeight="1" x14ac:dyDescent="0.25">
      <c r="A2089" s="233" t="s">
        <v>1493</v>
      </c>
    </row>
    <row r="2090" spans="1:1" ht="15.95" customHeight="1" x14ac:dyDescent="0.25">
      <c r="A2090" s="233" t="s">
        <v>1494</v>
      </c>
    </row>
    <row r="2091" spans="1:1" ht="15.95" customHeight="1" x14ac:dyDescent="0.25">
      <c r="A2091" s="233" t="s">
        <v>2779</v>
      </c>
    </row>
    <row r="2092" spans="1:1" ht="15.95" customHeight="1" x14ac:dyDescent="0.25">
      <c r="A2092" s="233" t="s">
        <v>1495</v>
      </c>
    </row>
    <row r="2093" spans="1:1" ht="15.95" customHeight="1" x14ac:dyDescent="0.25">
      <c r="A2093" s="233" t="s">
        <v>1496</v>
      </c>
    </row>
    <row r="2094" spans="1:1" ht="15.95" customHeight="1" x14ac:dyDescent="0.25">
      <c r="A2094" s="233" t="s">
        <v>1497</v>
      </c>
    </row>
    <row r="2095" spans="1:1" ht="15.95" customHeight="1" x14ac:dyDescent="0.25">
      <c r="A2095" s="233" t="s">
        <v>2780</v>
      </c>
    </row>
    <row r="2096" spans="1:1" ht="15.95" customHeight="1" x14ac:dyDescent="0.25">
      <c r="A2096" s="233" t="s">
        <v>2781</v>
      </c>
    </row>
    <row r="2097" spans="1:1" ht="15.95" customHeight="1" x14ac:dyDescent="0.25">
      <c r="A2097" s="233" t="s">
        <v>1498</v>
      </c>
    </row>
    <row r="2098" spans="1:1" ht="15.95" customHeight="1" x14ac:dyDescent="0.25">
      <c r="A2098" s="233" t="s">
        <v>1499</v>
      </c>
    </row>
    <row r="2099" spans="1:1" ht="15.95" customHeight="1" x14ac:dyDescent="0.25">
      <c r="A2099" s="233" t="s">
        <v>1500</v>
      </c>
    </row>
    <row r="2100" spans="1:1" ht="15.95" customHeight="1" x14ac:dyDescent="0.25">
      <c r="A2100" s="233" t="s">
        <v>2782</v>
      </c>
    </row>
    <row r="2101" spans="1:1" ht="15.95" customHeight="1" x14ac:dyDescent="0.25">
      <c r="A2101" s="233" t="s">
        <v>1501</v>
      </c>
    </row>
    <row r="2102" spans="1:1" ht="15.95" customHeight="1" x14ac:dyDescent="0.25">
      <c r="A2102" s="233" t="s">
        <v>1502</v>
      </c>
    </row>
    <row r="2103" spans="1:1" ht="15.95" customHeight="1" x14ac:dyDescent="0.25">
      <c r="A2103" s="233" t="s">
        <v>2783</v>
      </c>
    </row>
    <row r="2104" spans="1:1" ht="15.95" customHeight="1" x14ac:dyDescent="0.25">
      <c r="A2104" s="233" t="s">
        <v>1503</v>
      </c>
    </row>
    <row r="2105" spans="1:1" ht="15.95" customHeight="1" x14ac:dyDescent="0.25">
      <c r="A2105" s="233" t="s">
        <v>2784</v>
      </c>
    </row>
    <row r="2106" spans="1:1" ht="15.95" customHeight="1" x14ac:dyDescent="0.25">
      <c r="A2106" s="233" t="s">
        <v>3205</v>
      </c>
    </row>
    <row r="2107" spans="1:1" ht="15.95" customHeight="1" x14ac:dyDescent="0.25">
      <c r="A2107" s="233" t="s">
        <v>2785</v>
      </c>
    </row>
    <row r="2108" spans="1:1" ht="15.95" customHeight="1" x14ac:dyDescent="0.25">
      <c r="A2108" s="233" t="s">
        <v>1504</v>
      </c>
    </row>
    <row r="2109" spans="1:1" ht="15.95" customHeight="1" x14ac:dyDescent="0.25">
      <c r="A2109" s="233" t="s">
        <v>3206</v>
      </c>
    </row>
    <row r="2110" spans="1:1" ht="15.95" customHeight="1" x14ac:dyDescent="0.25">
      <c r="A2110" s="233" t="s">
        <v>1505</v>
      </c>
    </row>
    <row r="2111" spans="1:1" ht="15.95" customHeight="1" x14ac:dyDescent="0.25">
      <c r="A2111" s="233" t="s">
        <v>1506</v>
      </c>
    </row>
    <row r="2112" spans="1:1" ht="15.95" customHeight="1" x14ac:dyDescent="0.25">
      <c r="A2112" s="233" t="s">
        <v>2786</v>
      </c>
    </row>
    <row r="2113" spans="1:1" ht="15.95" customHeight="1" x14ac:dyDescent="0.25">
      <c r="A2113" s="233" t="s">
        <v>1507</v>
      </c>
    </row>
    <row r="2114" spans="1:1" ht="15.95" customHeight="1" x14ac:dyDescent="0.25">
      <c r="A2114" s="233" t="s">
        <v>1508</v>
      </c>
    </row>
    <row r="2115" spans="1:1" ht="15.95" customHeight="1" x14ac:dyDescent="0.25">
      <c r="A2115" s="233" t="s">
        <v>1509</v>
      </c>
    </row>
    <row r="2116" spans="1:1" ht="15.95" customHeight="1" x14ac:dyDescent="0.25">
      <c r="A2116" s="233" t="s">
        <v>2787</v>
      </c>
    </row>
    <row r="2117" spans="1:1" ht="15.95" customHeight="1" x14ac:dyDescent="0.25">
      <c r="A2117" s="233" t="s">
        <v>2788</v>
      </c>
    </row>
    <row r="2118" spans="1:1" ht="15.95" customHeight="1" x14ac:dyDescent="0.25">
      <c r="A2118" s="233" t="s">
        <v>1510</v>
      </c>
    </row>
    <row r="2119" spans="1:1" ht="15.95" customHeight="1" x14ac:dyDescent="0.25">
      <c r="A2119" s="233" t="s">
        <v>1511</v>
      </c>
    </row>
    <row r="2120" spans="1:1" ht="15.95" customHeight="1" x14ac:dyDescent="0.25">
      <c r="A2120" s="233" t="s">
        <v>2789</v>
      </c>
    </row>
    <row r="2121" spans="1:1" ht="15.95" customHeight="1" x14ac:dyDescent="0.25">
      <c r="A2121" s="233" t="s">
        <v>1512</v>
      </c>
    </row>
    <row r="2122" spans="1:1" ht="15.95" customHeight="1" x14ac:dyDescent="0.25">
      <c r="A2122" s="233" t="s">
        <v>1513</v>
      </c>
    </row>
    <row r="2123" spans="1:1" ht="15.95" customHeight="1" x14ac:dyDescent="0.25">
      <c r="A2123" s="233" t="s">
        <v>1514</v>
      </c>
    </row>
    <row r="2124" spans="1:1" ht="15.95" customHeight="1" x14ac:dyDescent="0.25">
      <c r="A2124" s="233" t="s">
        <v>3088</v>
      </c>
    </row>
    <row r="2125" spans="1:1" ht="15.95" customHeight="1" x14ac:dyDescent="0.25">
      <c r="A2125" s="233" t="s">
        <v>2790</v>
      </c>
    </row>
    <row r="2126" spans="1:1" ht="15.95" customHeight="1" x14ac:dyDescent="0.25">
      <c r="A2126" s="233" t="s">
        <v>2791</v>
      </c>
    </row>
    <row r="2127" spans="1:1" ht="15.95" customHeight="1" x14ac:dyDescent="0.25">
      <c r="A2127" s="233" t="s">
        <v>1515</v>
      </c>
    </row>
    <row r="2128" spans="1:1" ht="15.95" customHeight="1" x14ac:dyDescent="0.25">
      <c r="A2128" s="233" t="s">
        <v>3089</v>
      </c>
    </row>
    <row r="2129" spans="1:1" ht="15.95" customHeight="1" x14ac:dyDescent="0.25">
      <c r="A2129" s="233" t="s">
        <v>2792</v>
      </c>
    </row>
    <row r="2130" spans="1:1" ht="15.95" customHeight="1" x14ac:dyDescent="0.25">
      <c r="A2130" s="233" t="s">
        <v>2793</v>
      </c>
    </row>
    <row r="2131" spans="1:1" ht="15.95" customHeight="1" x14ac:dyDescent="0.25">
      <c r="A2131" s="233" t="s">
        <v>2794</v>
      </c>
    </row>
    <row r="2132" spans="1:1" ht="15.95" customHeight="1" x14ac:dyDescent="0.25">
      <c r="A2132" s="233" t="s">
        <v>1516</v>
      </c>
    </row>
    <row r="2133" spans="1:1" ht="15.95" customHeight="1" x14ac:dyDescent="0.25">
      <c r="A2133" s="233" t="s">
        <v>1517</v>
      </c>
    </row>
    <row r="2134" spans="1:1" ht="15.95" customHeight="1" x14ac:dyDescent="0.25">
      <c r="A2134" s="233" t="s">
        <v>2795</v>
      </c>
    </row>
    <row r="2135" spans="1:1" ht="15.95" customHeight="1" x14ac:dyDescent="0.25">
      <c r="A2135" s="233" t="s">
        <v>2796</v>
      </c>
    </row>
    <row r="2136" spans="1:1" ht="15.95" customHeight="1" x14ac:dyDescent="0.25">
      <c r="A2136" s="233" t="s">
        <v>1518</v>
      </c>
    </row>
    <row r="2137" spans="1:1" ht="15.95" customHeight="1" x14ac:dyDescent="0.25">
      <c r="A2137" s="233" t="s">
        <v>1827</v>
      </c>
    </row>
    <row r="2138" spans="1:1" ht="15.95" customHeight="1" x14ac:dyDescent="0.25">
      <c r="A2138" s="233" t="s">
        <v>1519</v>
      </c>
    </row>
    <row r="2139" spans="1:1" ht="15.95" customHeight="1" x14ac:dyDescent="0.25">
      <c r="A2139" s="233" t="s">
        <v>1520</v>
      </c>
    </row>
    <row r="2140" spans="1:1" ht="15.95" customHeight="1" x14ac:dyDescent="0.25">
      <c r="A2140" s="233" t="s">
        <v>1521</v>
      </c>
    </row>
    <row r="2141" spans="1:1" ht="15.95" customHeight="1" x14ac:dyDescent="0.25">
      <c r="A2141" s="233" t="s">
        <v>2797</v>
      </c>
    </row>
    <row r="2142" spans="1:1" ht="15.95" customHeight="1" x14ac:dyDescent="0.25">
      <c r="A2142" s="233" t="s">
        <v>1522</v>
      </c>
    </row>
    <row r="2143" spans="1:1" ht="15.95" customHeight="1" x14ac:dyDescent="0.25">
      <c r="A2143" s="233" t="s">
        <v>2798</v>
      </c>
    </row>
    <row r="2144" spans="1:1" ht="15.95" customHeight="1" x14ac:dyDescent="0.25">
      <c r="A2144" s="233" t="s">
        <v>1523</v>
      </c>
    </row>
    <row r="2145" spans="1:1" ht="15.95" customHeight="1" x14ac:dyDescent="0.25">
      <c r="A2145" s="233" t="s">
        <v>1524</v>
      </c>
    </row>
    <row r="2146" spans="1:1" ht="15.95" customHeight="1" x14ac:dyDescent="0.25">
      <c r="A2146" s="233" t="s">
        <v>1525</v>
      </c>
    </row>
    <row r="2147" spans="1:1" ht="15.95" customHeight="1" x14ac:dyDescent="0.25">
      <c r="A2147" s="233" t="s">
        <v>1526</v>
      </c>
    </row>
    <row r="2148" spans="1:1" ht="15.95" customHeight="1" x14ac:dyDescent="0.25">
      <c r="A2148" s="233" t="s">
        <v>2799</v>
      </c>
    </row>
    <row r="2149" spans="1:1" ht="15.95" customHeight="1" x14ac:dyDescent="0.25">
      <c r="A2149" s="233" t="s">
        <v>2800</v>
      </c>
    </row>
    <row r="2150" spans="1:1" ht="15.95" customHeight="1" x14ac:dyDescent="0.25">
      <c r="A2150" s="233" t="s">
        <v>2801</v>
      </c>
    </row>
    <row r="2151" spans="1:1" ht="15.95" customHeight="1" x14ac:dyDescent="0.25">
      <c r="A2151" s="233" t="s">
        <v>1527</v>
      </c>
    </row>
    <row r="2152" spans="1:1" ht="15.95" customHeight="1" x14ac:dyDescent="0.25">
      <c r="A2152" s="233" t="s">
        <v>2802</v>
      </c>
    </row>
    <row r="2153" spans="1:1" ht="15.95" customHeight="1" x14ac:dyDescent="0.25">
      <c r="A2153" s="233" t="s">
        <v>1528</v>
      </c>
    </row>
    <row r="2154" spans="1:1" ht="15.95" customHeight="1" x14ac:dyDescent="0.25">
      <c r="A2154" s="233" t="s">
        <v>1529</v>
      </c>
    </row>
    <row r="2155" spans="1:1" ht="15.95" customHeight="1" x14ac:dyDescent="0.25">
      <c r="A2155" s="233" t="s">
        <v>1530</v>
      </c>
    </row>
    <row r="2156" spans="1:1" ht="15.95" customHeight="1" x14ac:dyDescent="0.25">
      <c r="A2156" s="233" t="s">
        <v>1531</v>
      </c>
    </row>
    <row r="2157" spans="1:1" ht="15.95" customHeight="1" x14ac:dyDescent="0.25">
      <c r="A2157" s="233" t="s">
        <v>1532</v>
      </c>
    </row>
    <row r="2158" spans="1:1" ht="15.95" customHeight="1" x14ac:dyDescent="0.25">
      <c r="A2158" s="233" t="s">
        <v>1533</v>
      </c>
    </row>
    <row r="2159" spans="1:1" ht="15.95" customHeight="1" x14ac:dyDescent="0.25">
      <c r="A2159" s="233" t="s">
        <v>1534</v>
      </c>
    </row>
    <row r="2160" spans="1:1" ht="15.95" customHeight="1" x14ac:dyDescent="0.25">
      <c r="A2160" s="233" t="s">
        <v>1535</v>
      </c>
    </row>
    <row r="2161" spans="1:1" ht="15.95" customHeight="1" x14ac:dyDescent="0.25">
      <c r="A2161" s="233" t="s">
        <v>1536</v>
      </c>
    </row>
    <row r="2162" spans="1:1" ht="15.95" customHeight="1" x14ac:dyDescent="0.25">
      <c r="A2162" s="233" t="s">
        <v>1537</v>
      </c>
    </row>
    <row r="2163" spans="1:1" ht="15.95" customHeight="1" x14ac:dyDescent="0.25">
      <c r="A2163" s="233" t="s">
        <v>1538</v>
      </c>
    </row>
    <row r="2164" spans="1:1" ht="15.95" customHeight="1" x14ac:dyDescent="0.25">
      <c r="A2164" s="233" t="s">
        <v>1539</v>
      </c>
    </row>
    <row r="2165" spans="1:1" ht="15.95" customHeight="1" x14ac:dyDescent="0.25">
      <c r="A2165" s="233" t="s">
        <v>1540</v>
      </c>
    </row>
    <row r="2166" spans="1:1" ht="15.95" customHeight="1" x14ac:dyDescent="0.25">
      <c r="A2166" s="233" t="s">
        <v>1541</v>
      </c>
    </row>
    <row r="2167" spans="1:1" ht="15.95" customHeight="1" x14ac:dyDescent="0.25">
      <c r="A2167" s="233" t="s">
        <v>2803</v>
      </c>
    </row>
    <row r="2168" spans="1:1" ht="15.95" customHeight="1" x14ac:dyDescent="0.25">
      <c r="A2168" s="233" t="s">
        <v>1542</v>
      </c>
    </row>
    <row r="2169" spans="1:1" ht="15.95" customHeight="1" x14ac:dyDescent="0.25">
      <c r="A2169" s="233" t="s">
        <v>1543</v>
      </c>
    </row>
    <row r="2170" spans="1:1" ht="15.95" customHeight="1" x14ac:dyDescent="0.25">
      <c r="A2170" s="233" t="s">
        <v>1544</v>
      </c>
    </row>
    <row r="2171" spans="1:1" ht="15.95" customHeight="1" x14ac:dyDescent="0.25">
      <c r="A2171" s="233" t="s">
        <v>2804</v>
      </c>
    </row>
    <row r="2172" spans="1:1" ht="15.95" customHeight="1" x14ac:dyDescent="0.25">
      <c r="A2172" s="233" t="s">
        <v>2805</v>
      </c>
    </row>
    <row r="2173" spans="1:1" ht="15.95" customHeight="1" x14ac:dyDescent="0.25">
      <c r="A2173" s="233" t="s">
        <v>1545</v>
      </c>
    </row>
    <row r="2174" spans="1:1" ht="15.95" customHeight="1" x14ac:dyDescent="0.25">
      <c r="A2174" s="233" t="s">
        <v>3207</v>
      </c>
    </row>
    <row r="2175" spans="1:1" ht="15.95" customHeight="1" x14ac:dyDescent="0.25">
      <c r="A2175" s="233" t="s">
        <v>1546</v>
      </c>
    </row>
    <row r="2176" spans="1:1" ht="15.95" customHeight="1" x14ac:dyDescent="0.25">
      <c r="A2176" s="233" t="s">
        <v>1547</v>
      </c>
    </row>
    <row r="2177" spans="1:1" ht="15.95" customHeight="1" x14ac:dyDescent="0.25">
      <c r="A2177" s="233" t="s">
        <v>2806</v>
      </c>
    </row>
    <row r="2178" spans="1:1" ht="15.95" customHeight="1" x14ac:dyDescent="0.25">
      <c r="A2178" s="233" t="s">
        <v>1548</v>
      </c>
    </row>
    <row r="2179" spans="1:1" ht="15.95" customHeight="1" x14ac:dyDescent="0.25">
      <c r="A2179" s="233" t="s">
        <v>168</v>
      </c>
    </row>
    <row r="2180" spans="1:1" ht="15.95" customHeight="1" x14ac:dyDescent="0.25">
      <c r="A2180" s="233" t="s">
        <v>1549</v>
      </c>
    </row>
    <row r="2181" spans="1:1" ht="15.95" customHeight="1" x14ac:dyDescent="0.25">
      <c r="A2181" s="233" t="s">
        <v>2807</v>
      </c>
    </row>
    <row r="2182" spans="1:1" ht="15.95" customHeight="1" x14ac:dyDescent="0.25">
      <c r="A2182" s="233" t="s">
        <v>2808</v>
      </c>
    </row>
    <row r="2183" spans="1:1" ht="15.95" customHeight="1" x14ac:dyDescent="0.25">
      <c r="A2183" s="233" t="s">
        <v>1550</v>
      </c>
    </row>
    <row r="2184" spans="1:1" ht="15.95" customHeight="1" x14ac:dyDescent="0.25">
      <c r="A2184" s="233" t="s">
        <v>2809</v>
      </c>
    </row>
    <row r="2185" spans="1:1" ht="15.95" customHeight="1" x14ac:dyDescent="0.25">
      <c r="A2185" s="233" t="s">
        <v>1551</v>
      </c>
    </row>
    <row r="2186" spans="1:1" ht="15.95" customHeight="1" x14ac:dyDescent="0.25">
      <c r="A2186" s="233" t="s">
        <v>2810</v>
      </c>
    </row>
    <row r="2187" spans="1:1" ht="15.95" customHeight="1" x14ac:dyDescent="0.25">
      <c r="A2187" s="233" t="s">
        <v>1552</v>
      </c>
    </row>
    <row r="2188" spans="1:1" ht="15.95" customHeight="1" x14ac:dyDescent="0.25">
      <c r="A2188" s="233" t="s">
        <v>1553</v>
      </c>
    </row>
    <row r="2189" spans="1:1" ht="15.95" customHeight="1" x14ac:dyDescent="0.25">
      <c r="A2189" s="233" t="s">
        <v>1554</v>
      </c>
    </row>
    <row r="2190" spans="1:1" ht="15.95" customHeight="1" x14ac:dyDescent="0.25">
      <c r="A2190" s="233" t="s">
        <v>1555</v>
      </c>
    </row>
    <row r="2191" spans="1:1" ht="15.95" customHeight="1" x14ac:dyDescent="0.25">
      <c r="A2191" s="233" t="s">
        <v>2811</v>
      </c>
    </row>
    <row r="2192" spans="1:1" ht="15.95" customHeight="1" x14ac:dyDescent="0.25">
      <c r="A2192" s="233" t="s">
        <v>1556</v>
      </c>
    </row>
    <row r="2193" spans="1:1" ht="15.95" customHeight="1" x14ac:dyDescent="0.25">
      <c r="A2193" s="233" t="s">
        <v>1557</v>
      </c>
    </row>
    <row r="2194" spans="1:1" ht="15.95" customHeight="1" x14ac:dyDescent="0.25">
      <c r="A2194" s="233" t="s">
        <v>1558</v>
      </c>
    </row>
    <row r="2195" spans="1:1" ht="15.95" customHeight="1" x14ac:dyDescent="0.25">
      <c r="A2195" s="233" t="s">
        <v>1559</v>
      </c>
    </row>
    <row r="2196" spans="1:1" ht="15.95" customHeight="1" x14ac:dyDescent="0.25">
      <c r="A2196" s="233" t="s">
        <v>1560</v>
      </c>
    </row>
    <row r="2197" spans="1:1" ht="15.95" customHeight="1" x14ac:dyDescent="0.25">
      <c r="A2197" s="233" t="s">
        <v>2812</v>
      </c>
    </row>
    <row r="2198" spans="1:1" ht="15.95" customHeight="1" x14ac:dyDescent="0.25">
      <c r="A2198" s="233" t="s">
        <v>1561</v>
      </c>
    </row>
    <row r="2199" spans="1:1" ht="15.95" customHeight="1" x14ac:dyDescent="0.25">
      <c r="A2199" s="233" t="s">
        <v>2813</v>
      </c>
    </row>
    <row r="2200" spans="1:1" ht="15.95" customHeight="1" x14ac:dyDescent="0.25">
      <c r="A2200" s="233" t="s">
        <v>1562</v>
      </c>
    </row>
    <row r="2201" spans="1:1" ht="15.95" customHeight="1" x14ac:dyDescent="0.25">
      <c r="A2201" s="233" t="s">
        <v>2814</v>
      </c>
    </row>
    <row r="2202" spans="1:1" ht="15.95" customHeight="1" x14ac:dyDescent="0.25">
      <c r="A2202" s="233" t="s">
        <v>1563</v>
      </c>
    </row>
    <row r="2203" spans="1:1" ht="15.95" customHeight="1" x14ac:dyDescent="0.25">
      <c r="A2203" s="233" t="s">
        <v>2815</v>
      </c>
    </row>
    <row r="2204" spans="1:1" ht="15.95" customHeight="1" x14ac:dyDescent="0.25">
      <c r="A2204" s="233" t="s">
        <v>1564</v>
      </c>
    </row>
    <row r="2205" spans="1:1" ht="15.95" customHeight="1" x14ac:dyDescent="0.25">
      <c r="A2205" s="233" t="s">
        <v>2816</v>
      </c>
    </row>
    <row r="2206" spans="1:1" ht="15.95" customHeight="1" x14ac:dyDescent="0.25">
      <c r="A2206" s="233" t="s">
        <v>2817</v>
      </c>
    </row>
    <row r="2207" spans="1:1" ht="15.95" customHeight="1" x14ac:dyDescent="0.25">
      <c r="A2207" s="233" t="s">
        <v>1565</v>
      </c>
    </row>
    <row r="2208" spans="1:1" ht="15.95" customHeight="1" x14ac:dyDescent="0.25">
      <c r="A2208" s="233" t="s">
        <v>1566</v>
      </c>
    </row>
    <row r="2209" spans="1:1" ht="15.95" customHeight="1" x14ac:dyDescent="0.25">
      <c r="A2209" s="233" t="s">
        <v>2818</v>
      </c>
    </row>
    <row r="2210" spans="1:1" ht="15.95" customHeight="1" x14ac:dyDescent="0.25">
      <c r="A2210" s="233" t="s">
        <v>2819</v>
      </c>
    </row>
    <row r="2211" spans="1:1" ht="15.95" customHeight="1" x14ac:dyDescent="0.25">
      <c r="A2211" s="233" t="s">
        <v>1567</v>
      </c>
    </row>
    <row r="2212" spans="1:1" ht="15.95" customHeight="1" x14ac:dyDescent="0.25">
      <c r="A2212" s="233" t="s">
        <v>1568</v>
      </c>
    </row>
    <row r="2213" spans="1:1" ht="15.95" customHeight="1" x14ac:dyDescent="0.25">
      <c r="A2213" s="233" t="s">
        <v>1569</v>
      </c>
    </row>
    <row r="2214" spans="1:1" ht="15.95" customHeight="1" x14ac:dyDescent="0.25">
      <c r="A2214" s="233" t="s">
        <v>1570</v>
      </c>
    </row>
    <row r="2215" spans="1:1" ht="15.95" customHeight="1" x14ac:dyDescent="0.25">
      <c r="A2215" s="233" t="s">
        <v>1571</v>
      </c>
    </row>
    <row r="2216" spans="1:1" ht="15.95" customHeight="1" x14ac:dyDescent="0.25">
      <c r="A2216" s="233" t="s">
        <v>1572</v>
      </c>
    </row>
    <row r="2217" spans="1:1" ht="15.95" customHeight="1" x14ac:dyDescent="0.25">
      <c r="A2217" s="233" t="s">
        <v>2820</v>
      </c>
    </row>
    <row r="2218" spans="1:1" ht="15.95" customHeight="1" x14ac:dyDescent="0.25">
      <c r="A2218" s="233" t="s">
        <v>2821</v>
      </c>
    </row>
    <row r="2219" spans="1:1" ht="15.95" customHeight="1" x14ac:dyDescent="0.25">
      <c r="A2219" s="233" t="s">
        <v>1573</v>
      </c>
    </row>
    <row r="2220" spans="1:1" ht="15.95" customHeight="1" x14ac:dyDescent="0.25">
      <c r="A2220" s="233" t="s">
        <v>1574</v>
      </c>
    </row>
    <row r="2221" spans="1:1" ht="15.95" customHeight="1" x14ac:dyDescent="0.25">
      <c r="A2221" s="233" t="s">
        <v>2822</v>
      </c>
    </row>
    <row r="2222" spans="1:1" ht="15.95" customHeight="1" x14ac:dyDescent="0.25">
      <c r="A2222" s="233" t="s">
        <v>1575</v>
      </c>
    </row>
    <row r="2223" spans="1:1" ht="15.95" customHeight="1" x14ac:dyDescent="0.25">
      <c r="A2223" s="233" t="s">
        <v>2823</v>
      </c>
    </row>
    <row r="2224" spans="1:1" ht="15.95" customHeight="1" x14ac:dyDescent="0.25">
      <c r="A2224" s="233" t="s">
        <v>1576</v>
      </c>
    </row>
    <row r="2225" spans="1:1" ht="15.95" customHeight="1" x14ac:dyDescent="0.25">
      <c r="A2225" s="233" t="s">
        <v>1577</v>
      </c>
    </row>
    <row r="2226" spans="1:1" ht="15.95" customHeight="1" x14ac:dyDescent="0.25">
      <c r="A2226" s="233" t="s">
        <v>1578</v>
      </c>
    </row>
    <row r="2227" spans="1:1" ht="15.95" customHeight="1" x14ac:dyDescent="0.25">
      <c r="A2227" s="233" t="s">
        <v>1579</v>
      </c>
    </row>
    <row r="2228" spans="1:1" ht="15.95" customHeight="1" x14ac:dyDescent="0.25">
      <c r="A2228" s="233" t="s">
        <v>2824</v>
      </c>
    </row>
    <row r="2229" spans="1:1" ht="15.95" customHeight="1" x14ac:dyDescent="0.25">
      <c r="A2229" s="233" t="s">
        <v>2825</v>
      </c>
    </row>
    <row r="2230" spans="1:1" ht="15.95" customHeight="1" x14ac:dyDescent="0.25">
      <c r="A2230" s="233" t="s">
        <v>2826</v>
      </c>
    </row>
    <row r="2231" spans="1:1" ht="15.95" customHeight="1" x14ac:dyDescent="0.25">
      <c r="A2231" s="233" t="s">
        <v>1580</v>
      </c>
    </row>
    <row r="2232" spans="1:1" ht="15.95" customHeight="1" x14ac:dyDescent="0.25">
      <c r="A2232" s="233" t="s">
        <v>1581</v>
      </c>
    </row>
    <row r="2233" spans="1:1" ht="15.95" customHeight="1" x14ac:dyDescent="0.25">
      <c r="A2233" s="233" t="s">
        <v>1582</v>
      </c>
    </row>
    <row r="2234" spans="1:1" ht="15.95" customHeight="1" x14ac:dyDescent="0.25">
      <c r="A2234" s="233" t="s">
        <v>1583</v>
      </c>
    </row>
    <row r="2235" spans="1:1" ht="15.95" customHeight="1" x14ac:dyDescent="0.25">
      <c r="A2235" s="233" t="s">
        <v>1584</v>
      </c>
    </row>
    <row r="2236" spans="1:1" ht="15.95" customHeight="1" x14ac:dyDescent="0.25">
      <c r="A2236" s="233" t="s">
        <v>1828</v>
      </c>
    </row>
    <row r="2237" spans="1:1" ht="15.95" customHeight="1" x14ac:dyDescent="0.25">
      <c r="A2237" s="233" t="s">
        <v>1829</v>
      </c>
    </row>
    <row r="2238" spans="1:1" ht="15.95" customHeight="1" x14ac:dyDescent="0.25">
      <c r="A2238" s="233" t="s">
        <v>2827</v>
      </c>
    </row>
    <row r="2239" spans="1:1" ht="15.95" customHeight="1" x14ac:dyDescent="0.25">
      <c r="A2239" s="233" t="s">
        <v>1830</v>
      </c>
    </row>
    <row r="2240" spans="1:1" ht="15.95" customHeight="1" x14ac:dyDescent="0.25">
      <c r="A2240" s="233" t="s">
        <v>1831</v>
      </c>
    </row>
    <row r="2241" spans="1:1" ht="15.95" customHeight="1" x14ac:dyDescent="0.25">
      <c r="A2241" s="233" t="s">
        <v>1832</v>
      </c>
    </row>
    <row r="2242" spans="1:1" ht="15.95" customHeight="1" x14ac:dyDescent="0.25">
      <c r="A2242" s="233" t="s">
        <v>1833</v>
      </c>
    </row>
    <row r="2243" spans="1:1" ht="15.95" customHeight="1" x14ac:dyDescent="0.25">
      <c r="A2243" s="233" t="s">
        <v>1834</v>
      </c>
    </row>
    <row r="2244" spans="1:1" ht="15.95" customHeight="1" x14ac:dyDescent="0.25">
      <c r="A2244" s="233" t="s">
        <v>1835</v>
      </c>
    </row>
    <row r="2245" spans="1:1" ht="15.95" customHeight="1" x14ac:dyDescent="0.25">
      <c r="A2245" s="233" t="s">
        <v>1836</v>
      </c>
    </row>
    <row r="2246" spans="1:1" ht="15.95" customHeight="1" x14ac:dyDescent="0.25">
      <c r="A2246" s="233" t="s">
        <v>1837</v>
      </c>
    </row>
    <row r="2247" spans="1:1" ht="15.95" customHeight="1" x14ac:dyDescent="0.25">
      <c r="A2247" s="233" t="s">
        <v>1838</v>
      </c>
    </row>
    <row r="2248" spans="1:1" ht="15.95" customHeight="1" x14ac:dyDescent="0.25">
      <c r="A2248" s="233" t="s">
        <v>1839</v>
      </c>
    </row>
    <row r="2249" spans="1:1" ht="15.95" customHeight="1" x14ac:dyDescent="0.25">
      <c r="A2249" s="233" t="s">
        <v>1840</v>
      </c>
    </row>
    <row r="2250" spans="1:1" ht="15.95" customHeight="1" x14ac:dyDescent="0.25">
      <c r="A2250" s="233" t="s">
        <v>1841</v>
      </c>
    </row>
    <row r="2251" spans="1:1" ht="15.95" customHeight="1" x14ac:dyDescent="0.25">
      <c r="A2251" s="233" t="s">
        <v>1842</v>
      </c>
    </row>
    <row r="2252" spans="1:1" ht="15.95" customHeight="1" x14ac:dyDescent="0.25">
      <c r="A2252" s="233" t="s">
        <v>1843</v>
      </c>
    </row>
    <row r="2253" spans="1:1" ht="15.95" customHeight="1" x14ac:dyDescent="0.25">
      <c r="A2253" s="233" t="s">
        <v>1844</v>
      </c>
    </row>
    <row r="2254" spans="1:1" ht="15.95" customHeight="1" x14ac:dyDescent="0.25">
      <c r="A2254" s="233" t="s">
        <v>1845</v>
      </c>
    </row>
    <row r="2255" spans="1:1" ht="15.95" customHeight="1" x14ac:dyDescent="0.25">
      <c r="A2255" s="233" t="s">
        <v>1846</v>
      </c>
    </row>
    <row r="2256" spans="1:1" ht="15.95" customHeight="1" x14ac:dyDescent="0.25">
      <c r="A2256" s="233" t="s">
        <v>2828</v>
      </c>
    </row>
    <row r="2257" spans="1:1" ht="15.95" customHeight="1" x14ac:dyDescent="0.25">
      <c r="A2257" s="233" t="s">
        <v>1585</v>
      </c>
    </row>
    <row r="2258" spans="1:1" ht="15.95" customHeight="1" x14ac:dyDescent="0.25">
      <c r="A2258" s="233" t="s">
        <v>2829</v>
      </c>
    </row>
    <row r="2259" spans="1:1" ht="15.95" customHeight="1" x14ac:dyDescent="0.25">
      <c r="A2259" s="233" t="s">
        <v>1847</v>
      </c>
    </row>
    <row r="2260" spans="1:1" ht="15.95" customHeight="1" x14ac:dyDescent="0.25">
      <c r="A2260" s="233" t="s">
        <v>1848</v>
      </c>
    </row>
    <row r="2261" spans="1:1" ht="15.95" customHeight="1" x14ac:dyDescent="0.25">
      <c r="A2261" s="233" t="s">
        <v>1849</v>
      </c>
    </row>
    <row r="2262" spans="1:1" ht="15.95" customHeight="1" x14ac:dyDescent="0.25">
      <c r="A2262" s="233" t="s">
        <v>1850</v>
      </c>
    </row>
    <row r="2263" spans="1:1" ht="15.95" customHeight="1" x14ac:dyDescent="0.25">
      <c r="A2263" s="233" t="s">
        <v>1586</v>
      </c>
    </row>
    <row r="2264" spans="1:1" ht="15.95" customHeight="1" x14ac:dyDescent="0.25">
      <c r="A2264" s="233" t="s">
        <v>2830</v>
      </c>
    </row>
    <row r="2265" spans="1:1" ht="15.95" customHeight="1" x14ac:dyDescent="0.25">
      <c r="A2265" s="233" t="s">
        <v>1587</v>
      </c>
    </row>
    <row r="2266" spans="1:1" ht="15.95" customHeight="1" x14ac:dyDescent="0.25">
      <c r="A2266" s="233" t="s">
        <v>1588</v>
      </c>
    </row>
    <row r="2267" spans="1:1" ht="15.95" customHeight="1" x14ac:dyDescent="0.25">
      <c r="A2267" s="233" t="s">
        <v>1589</v>
      </c>
    </row>
    <row r="2268" spans="1:1" ht="15.95" customHeight="1" x14ac:dyDescent="0.25">
      <c r="A2268" s="233" t="s">
        <v>1590</v>
      </c>
    </row>
    <row r="2269" spans="1:1" ht="15.95" customHeight="1" x14ac:dyDescent="0.25">
      <c r="A2269" s="233" t="s">
        <v>1591</v>
      </c>
    </row>
    <row r="2270" spans="1:1" ht="15.95" customHeight="1" x14ac:dyDescent="0.25">
      <c r="A2270" s="233" t="s">
        <v>2831</v>
      </c>
    </row>
    <row r="2271" spans="1:1" ht="15.95" customHeight="1" x14ac:dyDescent="0.25">
      <c r="A2271" s="233" t="s">
        <v>2832</v>
      </c>
    </row>
    <row r="2272" spans="1:1" ht="15.95" customHeight="1" x14ac:dyDescent="0.25">
      <c r="A2272" s="233" t="s">
        <v>1592</v>
      </c>
    </row>
    <row r="2273" spans="1:1" ht="15.95" customHeight="1" x14ac:dyDescent="0.25">
      <c r="A2273" s="233" t="s">
        <v>1593</v>
      </c>
    </row>
    <row r="2274" spans="1:1" ht="15.95" customHeight="1" x14ac:dyDescent="0.25">
      <c r="A2274" s="233" t="s">
        <v>1594</v>
      </c>
    </row>
    <row r="2275" spans="1:1" ht="15.95" customHeight="1" x14ac:dyDescent="0.25">
      <c r="A2275" s="233" t="s">
        <v>1595</v>
      </c>
    </row>
    <row r="2276" spans="1:1" ht="15.95" customHeight="1" x14ac:dyDescent="0.25">
      <c r="A2276" s="233" t="s">
        <v>1596</v>
      </c>
    </row>
    <row r="2277" spans="1:1" ht="15.95" customHeight="1" x14ac:dyDescent="0.25">
      <c r="A2277" s="233" t="s">
        <v>1597</v>
      </c>
    </row>
    <row r="2278" spans="1:1" ht="15.95" customHeight="1" x14ac:dyDescent="0.25">
      <c r="A2278" s="233" t="s">
        <v>1598</v>
      </c>
    </row>
    <row r="2279" spans="1:1" ht="15.95" customHeight="1" x14ac:dyDescent="0.25">
      <c r="A2279" s="233" t="s">
        <v>1599</v>
      </c>
    </row>
    <row r="2280" spans="1:1" ht="15.95" customHeight="1" x14ac:dyDescent="0.25">
      <c r="A2280" s="233" t="s">
        <v>1600</v>
      </c>
    </row>
    <row r="2281" spans="1:1" ht="15.95" customHeight="1" x14ac:dyDescent="0.25">
      <c r="A2281" s="233" t="s">
        <v>2833</v>
      </c>
    </row>
    <row r="2282" spans="1:1" ht="15.95" customHeight="1" x14ac:dyDescent="0.25">
      <c r="A2282" s="233" t="s">
        <v>1601</v>
      </c>
    </row>
    <row r="2283" spans="1:1" ht="15.95" customHeight="1" x14ac:dyDescent="0.25">
      <c r="A2283" s="233" t="s">
        <v>1602</v>
      </c>
    </row>
    <row r="2284" spans="1:1" ht="15.95" customHeight="1" x14ac:dyDescent="0.25">
      <c r="A2284" s="233" t="s">
        <v>1603</v>
      </c>
    </row>
    <row r="2285" spans="1:1" ht="15.95" customHeight="1" x14ac:dyDescent="0.25">
      <c r="A2285" s="233" t="s">
        <v>1604</v>
      </c>
    </row>
    <row r="2286" spans="1:1" ht="15.95" customHeight="1" x14ac:dyDescent="0.25">
      <c r="A2286" s="233" t="s">
        <v>1605</v>
      </c>
    </row>
    <row r="2287" spans="1:1" ht="15.95" customHeight="1" x14ac:dyDescent="0.25">
      <c r="A2287" s="233" t="s">
        <v>1606</v>
      </c>
    </row>
    <row r="2288" spans="1:1" ht="15.95" customHeight="1" x14ac:dyDescent="0.25">
      <c r="A2288" s="233" t="s">
        <v>1607</v>
      </c>
    </row>
    <row r="2289" spans="1:1" ht="15.95" customHeight="1" x14ac:dyDescent="0.25">
      <c r="A2289" s="233" t="s">
        <v>1608</v>
      </c>
    </row>
    <row r="2290" spans="1:1" ht="15.95" customHeight="1" x14ac:dyDescent="0.25">
      <c r="A2290" s="233" t="s">
        <v>1609</v>
      </c>
    </row>
    <row r="2291" spans="1:1" ht="15.95" customHeight="1" x14ac:dyDescent="0.25">
      <c r="A2291" s="233" t="s">
        <v>1610</v>
      </c>
    </row>
    <row r="2292" spans="1:1" ht="15.95" customHeight="1" x14ac:dyDescent="0.25">
      <c r="A2292" s="233" t="s">
        <v>1611</v>
      </c>
    </row>
    <row r="2293" spans="1:1" ht="15.95" customHeight="1" x14ac:dyDescent="0.25">
      <c r="A2293" s="233" t="s">
        <v>1612</v>
      </c>
    </row>
    <row r="2294" spans="1:1" ht="15.95" customHeight="1" x14ac:dyDescent="0.25">
      <c r="A2294" s="233" t="s">
        <v>1613</v>
      </c>
    </row>
    <row r="2295" spans="1:1" ht="15.95" customHeight="1" x14ac:dyDescent="0.25">
      <c r="A2295" s="233" t="s">
        <v>1614</v>
      </c>
    </row>
    <row r="2296" spans="1:1" ht="15.95" customHeight="1" x14ac:dyDescent="0.25">
      <c r="A2296" s="233" t="s">
        <v>1615</v>
      </c>
    </row>
    <row r="2297" spans="1:1" ht="15.95" customHeight="1" x14ac:dyDescent="0.25">
      <c r="A2297" s="233" t="s">
        <v>1616</v>
      </c>
    </row>
    <row r="2298" spans="1:1" ht="15.95" customHeight="1" x14ac:dyDescent="0.25">
      <c r="A2298" s="233" t="s">
        <v>2834</v>
      </c>
    </row>
    <row r="2299" spans="1:1" ht="15.95" customHeight="1" x14ac:dyDescent="0.25">
      <c r="A2299" s="233" t="s">
        <v>1617</v>
      </c>
    </row>
    <row r="2300" spans="1:1" ht="15.95" customHeight="1" x14ac:dyDescent="0.25">
      <c r="A2300" s="233" t="s">
        <v>1618</v>
      </c>
    </row>
    <row r="2301" spans="1:1" ht="15.95" customHeight="1" x14ac:dyDescent="0.25">
      <c r="A2301" s="233" t="s">
        <v>1619</v>
      </c>
    </row>
    <row r="2302" spans="1:1" ht="15.95" customHeight="1" x14ac:dyDescent="0.25">
      <c r="A2302" s="233" t="s">
        <v>1620</v>
      </c>
    </row>
    <row r="2303" spans="1:1" ht="15.95" customHeight="1" x14ac:dyDescent="0.25">
      <c r="A2303" s="233" t="s">
        <v>1621</v>
      </c>
    </row>
    <row r="2304" spans="1:1" ht="15.95" customHeight="1" x14ac:dyDescent="0.25">
      <c r="A2304" s="233" t="s">
        <v>1622</v>
      </c>
    </row>
    <row r="2305" spans="1:1" ht="15.95" customHeight="1" x14ac:dyDescent="0.25">
      <c r="A2305" s="233" t="s">
        <v>1623</v>
      </c>
    </row>
    <row r="2306" spans="1:1" ht="15.95" customHeight="1" x14ac:dyDescent="0.25">
      <c r="A2306" s="233" t="s">
        <v>1624</v>
      </c>
    </row>
    <row r="2307" spans="1:1" ht="15.95" customHeight="1" x14ac:dyDescent="0.25">
      <c r="A2307" s="233" t="s">
        <v>2835</v>
      </c>
    </row>
    <row r="2308" spans="1:1" ht="15.95" customHeight="1" x14ac:dyDescent="0.25">
      <c r="A2308" s="233" t="s">
        <v>1625</v>
      </c>
    </row>
    <row r="2309" spans="1:1" ht="15.95" customHeight="1" x14ac:dyDescent="0.25">
      <c r="A2309" s="233" t="s">
        <v>1626</v>
      </c>
    </row>
    <row r="2310" spans="1:1" ht="15.95" customHeight="1" x14ac:dyDescent="0.25">
      <c r="A2310" s="233" t="s">
        <v>1627</v>
      </c>
    </row>
    <row r="2311" spans="1:1" ht="15.95" customHeight="1" x14ac:dyDescent="0.25">
      <c r="A2311" s="233" t="s">
        <v>1628</v>
      </c>
    </row>
    <row r="2312" spans="1:1" ht="15.95" customHeight="1" x14ac:dyDescent="0.25">
      <c r="A2312" s="233" t="s">
        <v>1629</v>
      </c>
    </row>
    <row r="2313" spans="1:1" ht="15.95" customHeight="1" x14ac:dyDescent="0.25">
      <c r="A2313" s="233" t="s">
        <v>1630</v>
      </c>
    </row>
    <row r="2314" spans="1:1" ht="15.95" customHeight="1" x14ac:dyDescent="0.25">
      <c r="A2314" s="233" t="s">
        <v>1631</v>
      </c>
    </row>
    <row r="2315" spans="1:1" ht="15.95" customHeight="1" x14ac:dyDescent="0.25">
      <c r="A2315" s="233" t="s">
        <v>1632</v>
      </c>
    </row>
    <row r="2316" spans="1:1" ht="15.95" customHeight="1" x14ac:dyDescent="0.25">
      <c r="A2316" s="233" t="s">
        <v>1633</v>
      </c>
    </row>
    <row r="2317" spans="1:1" ht="15.95" customHeight="1" x14ac:dyDescent="0.25">
      <c r="A2317" s="233" t="s">
        <v>1634</v>
      </c>
    </row>
    <row r="2318" spans="1:1" ht="15.95" customHeight="1" x14ac:dyDescent="0.25">
      <c r="A2318" s="233" t="s">
        <v>1635</v>
      </c>
    </row>
    <row r="2319" spans="1:1" ht="15.95" customHeight="1" x14ac:dyDescent="0.25">
      <c r="A2319" s="233" t="s">
        <v>1636</v>
      </c>
    </row>
    <row r="2320" spans="1:1" ht="15.95" customHeight="1" x14ac:dyDescent="0.25">
      <c r="A2320" s="233" t="s">
        <v>1637</v>
      </c>
    </row>
    <row r="2321" spans="1:1" ht="15.95" customHeight="1" x14ac:dyDescent="0.25">
      <c r="A2321" s="233" t="s">
        <v>1638</v>
      </c>
    </row>
    <row r="2322" spans="1:1" ht="15.95" customHeight="1" x14ac:dyDescent="0.25">
      <c r="A2322" s="233" t="s">
        <v>1639</v>
      </c>
    </row>
    <row r="2323" spans="1:1" ht="15.95" customHeight="1" x14ac:dyDescent="0.25">
      <c r="A2323" s="233" t="s">
        <v>1640</v>
      </c>
    </row>
    <row r="2324" spans="1:1" ht="15.95" customHeight="1" x14ac:dyDescent="0.25">
      <c r="A2324" s="233" t="s">
        <v>1641</v>
      </c>
    </row>
    <row r="2325" spans="1:1" ht="15.95" customHeight="1" x14ac:dyDescent="0.25">
      <c r="A2325" s="233" t="s">
        <v>1642</v>
      </c>
    </row>
    <row r="2326" spans="1:1" ht="15.95" customHeight="1" x14ac:dyDescent="0.25">
      <c r="A2326" s="233" t="s">
        <v>1643</v>
      </c>
    </row>
    <row r="2327" spans="1:1" ht="15.95" customHeight="1" x14ac:dyDescent="0.25">
      <c r="A2327" s="233" t="s">
        <v>2836</v>
      </c>
    </row>
    <row r="2328" spans="1:1" ht="15.95" customHeight="1" x14ac:dyDescent="0.25">
      <c r="A2328" s="233" t="s">
        <v>2837</v>
      </c>
    </row>
    <row r="2329" spans="1:1" ht="15.95" customHeight="1" x14ac:dyDescent="0.25">
      <c r="A2329" s="233" t="s">
        <v>1644</v>
      </c>
    </row>
    <row r="2330" spans="1:1" ht="15.95" customHeight="1" x14ac:dyDescent="0.25">
      <c r="A2330" s="233" t="s">
        <v>1645</v>
      </c>
    </row>
    <row r="2331" spans="1:1" ht="15.95" customHeight="1" x14ac:dyDescent="0.25">
      <c r="A2331" s="233" t="s">
        <v>1646</v>
      </c>
    </row>
    <row r="2332" spans="1:1" ht="15.95" customHeight="1" x14ac:dyDescent="0.25">
      <c r="A2332" s="233" t="s">
        <v>1647</v>
      </c>
    </row>
    <row r="2333" spans="1:1" ht="15.95" customHeight="1" x14ac:dyDescent="0.25">
      <c r="A2333" s="233" t="s">
        <v>2838</v>
      </c>
    </row>
    <row r="2334" spans="1:1" ht="15.95" customHeight="1" x14ac:dyDescent="0.25">
      <c r="A2334" s="233" t="s">
        <v>1648</v>
      </c>
    </row>
    <row r="2335" spans="1:1" ht="15.95" customHeight="1" x14ac:dyDescent="0.25">
      <c r="A2335" s="233" t="s">
        <v>1649</v>
      </c>
    </row>
    <row r="2336" spans="1:1" ht="15.95" customHeight="1" x14ac:dyDescent="0.25">
      <c r="A2336" s="233" t="s">
        <v>1650</v>
      </c>
    </row>
    <row r="2337" spans="1:1" ht="15.95" customHeight="1" x14ac:dyDescent="0.25">
      <c r="A2337" s="233" t="s">
        <v>1651</v>
      </c>
    </row>
    <row r="2338" spans="1:1" ht="15.95" customHeight="1" x14ac:dyDescent="0.25">
      <c r="A2338" s="233" t="s">
        <v>1652</v>
      </c>
    </row>
    <row r="2339" spans="1:1" ht="15.95" customHeight="1" x14ac:dyDescent="0.25">
      <c r="A2339" s="233" t="s">
        <v>1653</v>
      </c>
    </row>
    <row r="2340" spans="1:1" ht="15.95" customHeight="1" x14ac:dyDescent="0.25">
      <c r="A2340" s="233" t="s">
        <v>1654</v>
      </c>
    </row>
    <row r="2341" spans="1:1" ht="15.95" customHeight="1" x14ac:dyDescent="0.25">
      <c r="A2341" s="233" t="s">
        <v>3090</v>
      </c>
    </row>
    <row r="2342" spans="1:1" ht="15.95" customHeight="1" x14ac:dyDescent="0.25">
      <c r="A2342" s="233" t="s">
        <v>1655</v>
      </c>
    </row>
    <row r="2343" spans="1:1" ht="15.95" customHeight="1" x14ac:dyDescent="0.25">
      <c r="A2343" s="233" t="s">
        <v>1656</v>
      </c>
    </row>
    <row r="2344" spans="1:1" ht="15.95" customHeight="1" x14ac:dyDescent="0.25">
      <c r="A2344" s="233" t="s">
        <v>1657</v>
      </c>
    </row>
    <row r="2345" spans="1:1" ht="15.95" customHeight="1" x14ac:dyDescent="0.25">
      <c r="A2345" s="233" t="s">
        <v>1658</v>
      </c>
    </row>
    <row r="2346" spans="1:1" ht="15.95" customHeight="1" x14ac:dyDescent="0.25">
      <c r="A2346" s="233" t="s">
        <v>1659</v>
      </c>
    </row>
    <row r="2347" spans="1:1" ht="15.95" customHeight="1" x14ac:dyDescent="0.25">
      <c r="A2347" s="233" t="s">
        <v>1660</v>
      </c>
    </row>
    <row r="2348" spans="1:1" ht="15.95" customHeight="1" x14ac:dyDescent="0.25">
      <c r="A2348" s="233" t="s">
        <v>1661</v>
      </c>
    </row>
    <row r="2349" spans="1:1" ht="15.95" customHeight="1" x14ac:dyDescent="0.25">
      <c r="A2349" s="233" t="s">
        <v>2839</v>
      </c>
    </row>
    <row r="2350" spans="1:1" ht="15.95" customHeight="1" x14ac:dyDescent="0.25">
      <c r="A2350" s="233" t="s">
        <v>1662</v>
      </c>
    </row>
    <row r="2351" spans="1:1" ht="15.95" customHeight="1" x14ac:dyDescent="0.25">
      <c r="A2351" s="233" t="s">
        <v>2840</v>
      </c>
    </row>
    <row r="2352" spans="1:1" ht="15.95" customHeight="1" x14ac:dyDescent="0.25">
      <c r="A2352" s="233" t="s">
        <v>1663</v>
      </c>
    </row>
    <row r="2353" spans="1:1" ht="15.95" customHeight="1" x14ac:dyDescent="0.25">
      <c r="A2353" s="233" t="s">
        <v>1664</v>
      </c>
    </row>
    <row r="2354" spans="1:1" ht="15.95" customHeight="1" x14ac:dyDescent="0.25">
      <c r="A2354" s="233" t="s">
        <v>1665</v>
      </c>
    </row>
    <row r="2355" spans="1:1" ht="15.95" customHeight="1" x14ac:dyDescent="0.25">
      <c r="A2355" s="233" t="s">
        <v>2841</v>
      </c>
    </row>
    <row r="2356" spans="1:1" ht="15.95" customHeight="1" x14ac:dyDescent="0.25">
      <c r="A2356" s="233" t="s">
        <v>1666</v>
      </c>
    </row>
    <row r="2357" spans="1:1" ht="15.95" customHeight="1" x14ac:dyDescent="0.25">
      <c r="A2357" s="233" t="s">
        <v>1667</v>
      </c>
    </row>
    <row r="2358" spans="1:1" ht="15.95" customHeight="1" x14ac:dyDescent="0.25">
      <c r="A2358" s="233" t="s">
        <v>2842</v>
      </c>
    </row>
    <row r="2359" spans="1:1" ht="15.95" customHeight="1" x14ac:dyDescent="0.25">
      <c r="A2359" s="233" t="s">
        <v>1668</v>
      </c>
    </row>
    <row r="2360" spans="1:1" ht="15.95" customHeight="1" x14ac:dyDescent="0.25">
      <c r="A2360" s="233" t="s">
        <v>1669</v>
      </c>
    </row>
    <row r="2361" spans="1:1" ht="15.95" customHeight="1" x14ac:dyDescent="0.25">
      <c r="A2361" s="233" t="s">
        <v>1670</v>
      </c>
    </row>
    <row r="2362" spans="1:1" ht="15.95" customHeight="1" x14ac:dyDescent="0.25">
      <c r="A2362" s="233" t="s">
        <v>1671</v>
      </c>
    </row>
    <row r="2363" spans="1:1" ht="15.95" customHeight="1" x14ac:dyDescent="0.25">
      <c r="A2363" s="233" t="s">
        <v>2843</v>
      </c>
    </row>
    <row r="2364" spans="1:1" ht="15.95" customHeight="1" x14ac:dyDescent="0.25">
      <c r="A2364" s="233" t="s">
        <v>1672</v>
      </c>
    </row>
    <row r="2365" spans="1:1" ht="15.95" customHeight="1" x14ac:dyDescent="0.25">
      <c r="A2365" s="233" t="s">
        <v>1673</v>
      </c>
    </row>
    <row r="2366" spans="1:1" ht="15.95" customHeight="1" x14ac:dyDescent="0.25">
      <c r="A2366" s="233" t="s">
        <v>2844</v>
      </c>
    </row>
    <row r="2367" spans="1:1" ht="15.95" customHeight="1" x14ac:dyDescent="0.25">
      <c r="A2367" s="233" t="s">
        <v>1674</v>
      </c>
    </row>
    <row r="2368" spans="1:1" ht="15.95" customHeight="1" x14ac:dyDescent="0.25">
      <c r="A2368" s="233" t="s">
        <v>1675</v>
      </c>
    </row>
    <row r="2369" spans="1:1" ht="15.95" customHeight="1" x14ac:dyDescent="0.25">
      <c r="A2369" s="233" t="s">
        <v>1676</v>
      </c>
    </row>
    <row r="2370" spans="1:1" ht="15.95" customHeight="1" x14ac:dyDescent="0.25">
      <c r="A2370" s="233" t="s">
        <v>1677</v>
      </c>
    </row>
    <row r="2371" spans="1:1" ht="15.95" customHeight="1" x14ac:dyDescent="0.25">
      <c r="A2371" s="233" t="s">
        <v>1678</v>
      </c>
    </row>
    <row r="2372" spans="1:1" ht="15.95" customHeight="1" x14ac:dyDescent="0.25">
      <c r="A2372" s="233" t="s">
        <v>1679</v>
      </c>
    </row>
    <row r="2373" spans="1:1" ht="15.95" customHeight="1" x14ac:dyDescent="0.25">
      <c r="A2373" s="233" t="s">
        <v>1680</v>
      </c>
    </row>
    <row r="2374" spans="1:1" ht="15.95" customHeight="1" x14ac:dyDescent="0.25">
      <c r="A2374" s="233" t="s">
        <v>1681</v>
      </c>
    </row>
    <row r="2375" spans="1:1" ht="15.95" customHeight="1" x14ac:dyDescent="0.25">
      <c r="A2375" s="233" t="s">
        <v>1682</v>
      </c>
    </row>
    <row r="2376" spans="1:1" ht="15.95" customHeight="1" x14ac:dyDescent="0.25">
      <c r="A2376" s="233" t="s">
        <v>1683</v>
      </c>
    </row>
    <row r="2377" spans="1:1" ht="15.95" customHeight="1" x14ac:dyDescent="0.25">
      <c r="A2377" s="233" t="s">
        <v>2845</v>
      </c>
    </row>
    <row r="2378" spans="1:1" ht="15.95" customHeight="1" x14ac:dyDescent="0.25">
      <c r="A2378" s="233" t="s">
        <v>1684</v>
      </c>
    </row>
    <row r="2379" spans="1:1" ht="15.95" customHeight="1" x14ac:dyDescent="0.25">
      <c r="A2379" s="233" t="s">
        <v>2846</v>
      </c>
    </row>
    <row r="2380" spans="1:1" ht="15.95" customHeight="1" x14ac:dyDescent="0.25">
      <c r="A2380" s="233" t="s">
        <v>1685</v>
      </c>
    </row>
    <row r="2381" spans="1:1" ht="15.95" customHeight="1" x14ac:dyDescent="0.25">
      <c r="A2381" s="233" t="s">
        <v>1686</v>
      </c>
    </row>
    <row r="2382" spans="1:1" ht="15.95" customHeight="1" x14ac:dyDescent="0.25">
      <c r="A2382" s="233" t="s">
        <v>2847</v>
      </c>
    </row>
    <row r="2383" spans="1:1" ht="15.95" customHeight="1" x14ac:dyDescent="0.25">
      <c r="A2383" s="233" t="s">
        <v>3091</v>
      </c>
    </row>
    <row r="2384" spans="1:1" ht="15.95" customHeight="1" x14ac:dyDescent="0.25">
      <c r="A2384" s="233" t="s">
        <v>1687</v>
      </c>
    </row>
    <row r="2385" spans="1:1" ht="15.95" customHeight="1" x14ac:dyDescent="0.25">
      <c r="A2385" s="233" t="s">
        <v>1688</v>
      </c>
    </row>
    <row r="2386" spans="1:1" ht="15.95" customHeight="1" x14ac:dyDescent="0.25">
      <c r="A2386" s="233" t="s">
        <v>1689</v>
      </c>
    </row>
    <row r="2387" spans="1:1" ht="15.95" customHeight="1" x14ac:dyDescent="0.25">
      <c r="A2387" s="233" t="s">
        <v>1690</v>
      </c>
    </row>
    <row r="2388" spans="1:1" ht="15.95" customHeight="1" x14ac:dyDescent="0.25">
      <c r="A2388" s="233" t="s">
        <v>1691</v>
      </c>
    </row>
    <row r="2389" spans="1:1" ht="15.95" customHeight="1" x14ac:dyDescent="0.25">
      <c r="A2389" s="233" t="s">
        <v>2848</v>
      </c>
    </row>
    <row r="2390" spans="1:1" ht="15.95" customHeight="1" x14ac:dyDescent="0.25">
      <c r="A2390" s="233" t="s">
        <v>2849</v>
      </c>
    </row>
    <row r="2391" spans="1:1" ht="15.95" customHeight="1" x14ac:dyDescent="0.25">
      <c r="A2391" s="233" t="s">
        <v>2850</v>
      </c>
    </row>
    <row r="2392" spans="1:1" ht="15.95" customHeight="1" x14ac:dyDescent="0.25">
      <c r="A2392" s="233" t="s">
        <v>2851</v>
      </c>
    </row>
    <row r="2393" spans="1:1" ht="15.95" customHeight="1" x14ac:dyDescent="0.25">
      <c r="A2393" s="233" t="s">
        <v>1692</v>
      </c>
    </row>
    <row r="2394" spans="1:1" ht="15.95" customHeight="1" x14ac:dyDescent="0.25">
      <c r="A2394" s="233" t="s">
        <v>1693</v>
      </c>
    </row>
    <row r="2395" spans="1:1" ht="15.95" customHeight="1" x14ac:dyDescent="0.25">
      <c r="A2395" s="233" t="s">
        <v>1694</v>
      </c>
    </row>
    <row r="2396" spans="1:1" ht="15.95" customHeight="1" x14ac:dyDescent="0.25">
      <c r="A2396" s="233" t="s">
        <v>1695</v>
      </c>
    </row>
    <row r="2397" spans="1:1" ht="15.95" customHeight="1" x14ac:dyDescent="0.25">
      <c r="A2397" s="233" t="s">
        <v>1696</v>
      </c>
    </row>
    <row r="2398" spans="1:1" ht="15.95" customHeight="1" x14ac:dyDescent="0.25">
      <c r="A2398" s="233" t="s">
        <v>1697</v>
      </c>
    </row>
    <row r="2399" spans="1:1" ht="15.95" customHeight="1" x14ac:dyDescent="0.25">
      <c r="A2399" s="233" t="s">
        <v>1698</v>
      </c>
    </row>
    <row r="2400" spans="1:1" ht="15.95" customHeight="1" x14ac:dyDescent="0.25">
      <c r="A2400" s="233" t="s">
        <v>1699</v>
      </c>
    </row>
    <row r="2401" spans="1:1" ht="15.95" customHeight="1" x14ac:dyDescent="0.25">
      <c r="A2401" s="233" t="s">
        <v>2852</v>
      </c>
    </row>
    <row r="2402" spans="1:1" ht="15.95" customHeight="1" x14ac:dyDescent="0.25">
      <c r="A2402" s="233" t="s">
        <v>1700</v>
      </c>
    </row>
    <row r="2403" spans="1:1" ht="15.95" customHeight="1" x14ac:dyDescent="0.25">
      <c r="A2403" s="233" t="s">
        <v>1701</v>
      </c>
    </row>
    <row r="2404" spans="1:1" ht="15.95" customHeight="1" x14ac:dyDescent="0.25">
      <c r="A2404" s="233" t="s">
        <v>2853</v>
      </c>
    </row>
    <row r="2405" spans="1:1" ht="15.95" customHeight="1" x14ac:dyDescent="0.25">
      <c r="A2405" s="233" t="s">
        <v>1702</v>
      </c>
    </row>
    <row r="2406" spans="1:1" ht="15.95" customHeight="1" x14ac:dyDescent="0.25">
      <c r="A2406" s="233" t="s">
        <v>1703</v>
      </c>
    </row>
    <row r="2407" spans="1:1" ht="15.95" customHeight="1" x14ac:dyDescent="0.25">
      <c r="A2407" s="233" t="s">
        <v>1704</v>
      </c>
    </row>
    <row r="2408" spans="1:1" ht="15.95" customHeight="1" x14ac:dyDescent="0.25">
      <c r="A2408" s="233" t="s">
        <v>2854</v>
      </c>
    </row>
    <row r="2409" spans="1:1" ht="15.95" customHeight="1" x14ac:dyDescent="0.25">
      <c r="A2409" s="233" t="s">
        <v>1705</v>
      </c>
    </row>
    <row r="2410" spans="1:1" ht="15.95" customHeight="1" x14ac:dyDescent="0.25">
      <c r="A2410" s="233" t="s">
        <v>2855</v>
      </c>
    </row>
    <row r="2411" spans="1:1" ht="15.95" customHeight="1" x14ac:dyDescent="0.25">
      <c r="A2411" s="233" t="s">
        <v>1706</v>
      </c>
    </row>
    <row r="2412" spans="1:1" ht="15.95" customHeight="1" x14ac:dyDescent="0.25">
      <c r="A2412" s="233" t="s">
        <v>2856</v>
      </c>
    </row>
    <row r="2413" spans="1:1" ht="15.95" customHeight="1" x14ac:dyDescent="0.25">
      <c r="A2413" s="233" t="s">
        <v>3208</v>
      </c>
    </row>
    <row r="2414" spans="1:1" ht="15.95" customHeight="1" x14ac:dyDescent="0.25">
      <c r="A2414" s="233" t="s">
        <v>2857</v>
      </c>
    </row>
    <row r="2415" spans="1:1" ht="15.95" customHeight="1" x14ac:dyDescent="0.25">
      <c r="A2415" s="233" t="s">
        <v>2858</v>
      </c>
    </row>
    <row r="2416" spans="1:1" ht="15.95" customHeight="1" x14ac:dyDescent="0.25">
      <c r="A2416" s="233" t="s">
        <v>1707</v>
      </c>
    </row>
    <row r="2417" spans="1:1" ht="15.95" customHeight="1" x14ac:dyDescent="0.25">
      <c r="A2417" s="233" t="s">
        <v>1708</v>
      </c>
    </row>
    <row r="2418" spans="1:1" ht="15.95" customHeight="1" x14ac:dyDescent="0.25">
      <c r="A2418" s="233" t="s">
        <v>2859</v>
      </c>
    </row>
    <row r="2419" spans="1:1" ht="15.95" customHeight="1" x14ac:dyDescent="0.25">
      <c r="A2419" s="233" t="s">
        <v>1709</v>
      </c>
    </row>
    <row r="2420" spans="1:1" ht="15.95" customHeight="1" x14ac:dyDescent="0.25">
      <c r="A2420" s="233" t="s">
        <v>2860</v>
      </c>
    </row>
    <row r="2421" spans="1:1" ht="15.95" customHeight="1" x14ac:dyDescent="0.25">
      <c r="A2421" s="233" t="s">
        <v>3092</v>
      </c>
    </row>
    <row r="2422" spans="1:1" ht="15.95" customHeight="1" x14ac:dyDescent="0.25">
      <c r="A2422" s="233" t="s">
        <v>2861</v>
      </c>
    </row>
    <row r="2423" spans="1:1" ht="15.95" customHeight="1" x14ac:dyDescent="0.25">
      <c r="A2423" s="233" t="s">
        <v>2862</v>
      </c>
    </row>
    <row r="2424" spans="1:1" ht="15.95" customHeight="1" x14ac:dyDescent="0.25">
      <c r="A2424" s="233" t="s">
        <v>1710</v>
      </c>
    </row>
    <row r="2425" spans="1:1" ht="15.95" customHeight="1" x14ac:dyDescent="0.25">
      <c r="A2425" s="233" t="s">
        <v>1711</v>
      </c>
    </row>
    <row r="2426" spans="1:1" ht="15.95" customHeight="1" x14ac:dyDescent="0.25">
      <c r="A2426" s="233" t="s">
        <v>1712</v>
      </c>
    </row>
    <row r="2427" spans="1:1" ht="15.95" customHeight="1" x14ac:dyDescent="0.25">
      <c r="A2427" s="233" t="s">
        <v>2863</v>
      </c>
    </row>
    <row r="2428" spans="1:1" ht="15.95" customHeight="1" x14ac:dyDescent="0.25">
      <c r="A2428" s="233" t="s">
        <v>1713</v>
      </c>
    </row>
    <row r="2429" spans="1:1" ht="15.95" customHeight="1" x14ac:dyDescent="0.25">
      <c r="A2429" s="233" t="s">
        <v>1714</v>
      </c>
    </row>
    <row r="2430" spans="1:1" ht="15.95" customHeight="1" x14ac:dyDescent="0.25">
      <c r="A2430" s="233" t="s">
        <v>1715</v>
      </c>
    </row>
    <row r="2431" spans="1:1" ht="15.95" customHeight="1" x14ac:dyDescent="0.25">
      <c r="A2431" s="233" t="s">
        <v>2864</v>
      </c>
    </row>
    <row r="2432" spans="1:1" ht="15.95" customHeight="1" x14ac:dyDescent="0.25">
      <c r="A2432" s="233" t="s">
        <v>1716</v>
      </c>
    </row>
    <row r="2433" spans="1:1" ht="15.95" customHeight="1" x14ac:dyDescent="0.25">
      <c r="A2433" s="233" t="s">
        <v>2865</v>
      </c>
    </row>
    <row r="2434" spans="1:1" ht="15.95" customHeight="1" x14ac:dyDescent="0.25">
      <c r="A2434" s="233" t="s">
        <v>1717</v>
      </c>
    </row>
    <row r="2435" spans="1:1" ht="15.95" customHeight="1" x14ac:dyDescent="0.25">
      <c r="A2435" s="233" t="s">
        <v>2866</v>
      </c>
    </row>
    <row r="2436" spans="1:1" ht="15.95" customHeight="1" x14ac:dyDescent="0.25">
      <c r="A2436" s="233" t="s">
        <v>1718</v>
      </c>
    </row>
    <row r="2437" spans="1:1" ht="15.95" customHeight="1" x14ac:dyDescent="0.25">
      <c r="A2437" s="233" t="s">
        <v>1719</v>
      </c>
    </row>
    <row r="2438" spans="1:1" ht="15.95" customHeight="1" x14ac:dyDescent="0.25">
      <c r="A2438" s="233" t="s">
        <v>1720</v>
      </c>
    </row>
    <row r="2439" spans="1:1" ht="15.95" customHeight="1" x14ac:dyDescent="0.25">
      <c r="A2439" s="233" t="s">
        <v>2867</v>
      </c>
    </row>
    <row r="2440" spans="1:1" ht="15.95" customHeight="1" x14ac:dyDescent="0.25">
      <c r="A2440" s="233" t="s">
        <v>3093</v>
      </c>
    </row>
    <row r="2441" spans="1:1" ht="15.95" customHeight="1" x14ac:dyDescent="0.25">
      <c r="A2441" s="233" t="s">
        <v>2868</v>
      </c>
    </row>
    <row r="2442" spans="1:1" ht="15.95" customHeight="1" x14ac:dyDescent="0.25">
      <c r="A2442" s="233" t="s">
        <v>2869</v>
      </c>
    </row>
    <row r="2443" spans="1:1" ht="15.95" customHeight="1" x14ac:dyDescent="0.25">
      <c r="A2443" s="233" t="s">
        <v>1721</v>
      </c>
    </row>
    <row r="2444" spans="1:1" ht="15.95" customHeight="1" x14ac:dyDescent="0.25">
      <c r="A2444" s="233" t="s">
        <v>2870</v>
      </c>
    </row>
    <row r="2445" spans="1:1" ht="15.95" customHeight="1" x14ac:dyDescent="0.25">
      <c r="A2445" s="233" t="s">
        <v>2871</v>
      </c>
    </row>
    <row r="2446" spans="1:1" ht="15.95" customHeight="1" x14ac:dyDescent="0.25">
      <c r="A2446" s="233" t="s">
        <v>1722</v>
      </c>
    </row>
    <row r="2447" spans="1:1" ht="15.95" customHeight="1" x14ac:dyDescent="0.25">
      <c r="A2447" s="233" t="s">
        <v>1723</v>
      </c>
    </row>
    <row r="2448" spans="1:1" ht="15.95" customHeight="1" x14ac:dyDescent="0.25">
      <c r="A2448" s="233" t="s">
        <v>1724</v>
      </c>
    </row>
    <row r="2449" spans="1:1" ht="15.95" customHeight="1" x14ac:dyDescent="0.25">
      <c r="A2449" s="233" t="s">
        <v>2872</v>
      </c>
    </row>
    <row r="2450" spans="1:1" ht="15.95" customHeight="1" x14ac:dyDescent="0.25">
      <c r="A2450" s="233" t="s">
        <v>1725</v>
      </c>
    </row>
    <row r="2451" spans="1:1" ht="15.95" customHeight="1" x14ac:dyDescent="0.25">
      <c r="A2451" s="233" t="s">
        <v>1726</v>
      </c>
    </row>
    <row r="2452" spans="1:1" ht="15.95" customHeight="1" x14ac:dyDescent="0.25">
      <c r="A2452" s="233" t="s">
        <v>2873</v>
      </c>
    </row>
    <row r="2453" spans="1:1" ht="15.95" customHeight="1" x14ac:dyDescent="0.25">
      <c r="A2453" s="233" t="s">
        <v>1727</v>
      </c>
    </row>
    <row r="2454" spans="1:1" ht="15.95" customHeight="1" x14ac:dyDescent="0.25">
      <c r="A2454" s="233" t="s">
        <v>1728</v>
      </c>
    </row>
    <row r="2455" spans="1:1" ht="15.95" customHeight="1" x14ac:dyDescent="0.25">
      <c r="A2455" s="233" t="s">
        <v>1729</v>
      </c>
    </row>
    <row r="2456" spans="1:1" ht="15.95" customHeight="1" x14ac:dyDescent="0.25">
      <c r="A2456" s="233" t="s">
        <v>1730</v>
      </c>
    </row>
    <row r="2457" spans="1:1" ht="15.95" customHeight="1" x14ac:dyDescent="0.25">
      <c r="A2457" s="233" t="s">
        <v>1731</v>
      </c>
    </row>
    <row r="2458" spans="1:1" ht="15.95" customHeight="1" x14ac:dyDescent="0.25">
      <c r="A2458" s="233" t="s">
        <v>1732</v>
      </c>
    </row>
    <row r="2459" spans="1:1" ht="15.95" customHeight="1" x14ac:dyDescent="0.25">
      <c r="A2459" s="233" t="s">
        <v>2874</v>
      </c>
    </row>
    <row r="2460" spans="1:1" ht="15.95" customHeight="1" x14ac:dyDescent="0.25">
      <c r="A2460" s="233" t="s">
        <v>2875</v>
      </c>
    </row>
    <row r="2461" spans="1:1" ht="15.95" customHeight="1" x14ac:dyDescent="0.25">
      <c r="A2461" s="233" t="s">
        <v>3094</v>
      </c>
    </row>
    <row r="2462" spans="1:1" ht="15.95" customHeight="1" x14ac:dyDescent="0.25">
      <c r="A2462" s="233" t="s">
        <v>2876</v>
      </c>
    </row>
    <row r="2463" spans="1:1" ht="15.95" customHeight="1" x14ac:dyDescent="0.25">
      <c r="A2463" s="233" t="s">
        <v>1733</v>
      </c>
    </row>
    <row r="2464" spans="1:1" ht="15.95" customHeight="1" x14ac:dyDescent="0.25">
      <c r="A2464" s="233" t="s">
        <v>1734</v>
      </c>
    </row>
    <row r="2465" spans="1:1" ht="15.95" customHeight="1" x14ac:dyDescent="0.25">
      <c r="A2465" s="233" t="s">
        <v>1735</v>
      </c>
    </row>
    <row r="2466" spans="1:1" ht="15.95" customHeight="1" x14ac:dyDescent="0.25">
      <c r="A2466" s="233" t="s">
        <v>1736</v>
      </c>
    </row>
    <row r="2467" spans="1:1" ht="15.95" customHeight="1" x14ac:dyDescent="0.25">
      <c r="A2467" s="233" t="s">
        <v>2877</v>
      </c>
    </row>
    <row r="2468" spans="1:1" ht="15.95" customHeight="1" x14ac:dyDescent="0.25">
      <c r="A2468" s="233" t="s">
        <v>2878</v>
      </c>
    </row>
    <row r="2469" spans="1:1" ht="15.95" customHeight="1" x14ac:dyDescent="0.25">
      <c r="A2469" s="233" t="s">
        <v>1737</v>
      </c>
    </row>
    <row r="2470" spans="1:1" ht="15.95" customHeight="1" x14ac:dyDescent="0.25">
      <c r="A2470" s="233" t="s">
        <v>2879</v>
      </c>
    </row>
    <row r="2471" spans="1:1" ht="15.95" customHeight="1" x14ac:dyDescent="0.25">
      <c r="A2471" s="233" t="s">
        <v>169</v>
      </c>
    </row>
    <row r="2472" spans="1:1" ht="15.95" customHeight="1" x14ac:dyDescent="0.25">
      <c r="A2472" s="233" t="s">
        <v>2880</v>
      </c>
    </row>
    <row r="2473" spans="1:1" ht="15.95" customHeight="1" x14ac:dyDescent="0.25">
      <c r="A2473" s="233" t="s">
        <v>1738</v>
      </c>
    </row>
    <row r="2474" spans="1:1" ht="15.95" customHeight="1" x14ac:dyDescent="0.25">
      <c r="A2474" s="233" t="s">
        <v>1739</v>
      </c>
    </row>
    <row r="2475" spans="1:1" ht="15.95" customHeight="1" x14ac:dyDescent="0.25">
      <c r="A2475" s="233" t="s">
        <v>1740</v>
      </c>
    </row>
    <row r="2476" spans="1:1" ht="15.95" customHeight="1" x14ac:dyDescent="0.25">
      <c r="A2476" s="233" t="s">
        <v>1741</v>
      </c>
    </row>
    <row r="2477" spans="1:1" ht="15.95" customHeight="1" x14ac:dyDescent="0.25">
      <c r="A2477" s="233" t="s">
        <v>2881</v>
      </c>
    </row>
    <row r="2478" spans="1:1" ht="15.95" customHeight="1" x14ac:dyDescent="0.25">
      <c r="A2478" s="233" t="s">
        <v>1742</v>
      </c>
    </row>
    <row r="2479" spans="1:1" ht="15.95" customHeight="1" x14ac:dyDescent="0.25">
      <c r="A2479" s="233" t="s">
        <v>1743</v>
      </c>
    </row>
    <row r="2480" spans="1:1" ht="15.95" customHeight="1" x14ac:dyDescent="0.25">
      <c r="A2480" s="233" t="s">
        <v>1744</v>
      </c>
    </row>
    <row r="2481" spans="1:1" ht="15.95" customHeight="1" x14ac:dyDescent="0.25">
      <c r="A2481" s="233" t="s">
        <v>2882</v>
      </c>
    </row>
    <row r="2482" spans="1:1" ht="15.95" customHeight="1" x14ac:dyDescent="0.25">
      <c r="A2482" s="233" t="s">
        <v>2883</v>
      </c>
    </row>
    <row r="2483" spans="1:1" ht="15.95" customHeight="1" x14ac:dyDescent="0.25">
      <c r="A2483" s="233" t="s">
        <v>2884</v>
      </c>
    </row>
    <row r="2484" spans="1:1" ht="15.95" customHeight="1" x14ac:dyDescent="0.25">
      <c r="A2484" s="233" t="s">
        <v>1745</v>
      </c>
    </row>
    <row r="2485" spans="1:1" ht="15.95" customHeight="1" x14ac:dyDescent="0.25">
      <c r="A2485" s="233" t="s">
        <v>3095</v>
      </c>
    </row>
    <row r="2486" spans="1:1" ht="15.95" customHeight="1" x14ac:dyDescent="0.25">
      <c r="A2486" s="233" t="s">
        <v>1746</v>
      </c>
    </row>
    <row r="2487" spans="1:1" ht="15.95" customHeight="1" x14ac:dyDescent="0.25">
      <c r="A2487" s="233" t="s">
        <v>1747</v>
      </c>
    </row>
    <row r="2488" spans="1:1" ht="15.95" customHeight="1" x14ac:dyDescent="0.25">
      <c r="A2488" s="233" t="s">
        <v>170</v>
      </c>
    </row>
    <row r="2489" spans="1:1" ht="15.95" customHeight="1" x14ac:dyDescent="0.25">
      <c r="A2489" s="233" t="s">
        <v>1748</v>
      </c>
    </row>
    <row r="2490" spans="1:1" ht="15.95" customHeight="1" x14ac:dyDescent="0.25">
      <c r="A2490" s="234" t="s">
        <v>2885</v>
      </c>
    </row>
  </sheetData>
  <sheetProtection algorithmName="SHA-512" hashValue="Gh9v6jgnTi5RcTOFdW6f+aSzhBjRSvgCmj+eh4XRb7lsLQWoK98mYL6nODafs0iQad71QrwDpHTWBUqsOGGKaA==" saltValue="jDb0velfQbJap8qX4l4huA==" spinCount="100000" sheet="1" objects="1" scenarios="1"/>
  <sortState ref="A6:A19">
    <sortCondition ref="A6"/>
  </sortState>
  <pageMargins left="0.25" right="0.25" top="0.75" bottom="0.5" header="0.25" footer="0.25"/>
  <pageSetup fitToHeight="100" orientation="portrait" r:id="rId1"/>
  <headerFooter>
    <oddHeader>&amp;L&amp;10printed &amp;D at &amp;T&amp;R&amp;10UVM Sponsored Project Routing Form</oddHeader>
    <oddFooter>&amp;L&amp;10form updated 11/02/18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1618"/>
  <sheetViews>
    <sheetView showGridLines="0" zoomScale="90" zoomScaleNormal="90" workbookViewId="0"/>
  </sheetViews>
  <sheetFormatPr defaultColWidth="9.140625" defaultRowHeight="15.95" customHeight="1" x14ac:dyDescent="0.25"/>
  <cols>
    <col min="1" max="1" width="70.140625" style="1" bestFit="1" customWidth="1"/>
    <col min="2" max="2" width="28.42578125" style="1" customWidth="1"/>
    <col min="3" max="3" width="15.42578125" style="1" customWidth="1"/>
    <col min="4" max="4" width="18" style="1" bestFit="1" customWidth="1"/>
    <col min="5" max="5" width="26.85546875" style="1" customWidth="1"/>
    <col min="6" max="6" width="15" style="1" bestFit="1" customWidth="1"/>
    <col min="7" max="7" width="14.42578125" style="1" bestFit="1" customWidth="1"/>
    <col min="8" max="8" width="12.7109375" style="1" bestFit="1" customWidth="1"/>
    <col min="9" max="9" width="11.28515625" style="1" customWidth="1"/>
    <col min="10" max="10" width="25.28515625" style="1" bestFit="1" customWidth="1"/>
    <col min="11" max="11" width="27.85546875" style="1" bestFit="1" customWidth="1"/>
    <col min="12" max="12" width="9.85546875" style="20" bestFit="1" customWidth="1"/>
    <col min="13" max="13" width="20.28515625" style="1" bestFit="1" customWidth="1"/>
    <col min="14" max="14" width="24.7109375" style="1" bestFit="1" customWidth="1"/>
    <col min="15" max="15" width="11.85546875" style="209" bestFit="1" customWidth="1"/>
    <col min="16" max="16" width="33.85546875" style="3" bestFit="1" customWidth="1"/>
    <col min="17" max="16384" width="9.140625" style="1"/>
  </cols>
  <sheetData>
    <row r="1" spans="1:16" ht="20.100000000000001" customHeight="1" x14ac:dyDescent="0.25">
      <c r="A1" s="235" t="s">
        <v>3209</v>
      </c>
      <c r="P1" s="1"/>
    </row>
    <row r="2" spans="1:16" ht="20.100000000000001" customHeight="1" x14ac:dyDescent="0.25">
      <c r="A2" s="235" t="s">
        <v>363</v>
      </c>
      <c r="B2" s="2"/>
      <c r="C2" s="2"/>
    </row>
    <row r="3" spans="1:16" ht="20.100000000000001" customHeight="1" x14ac:dyDescent="0.25">
      <c r="A3" s="235" t="s">
        <v>161</v>
      </c>
      <c r="B3" s="2"/>
      <c r="C3" s="2"/>
      <c r="P3" s="41" t="s">
        <v>186</v>
      </c>
    </row>
    <row r="4" spans="1:16" s="6" customFormat="1" ht="44.25" customHeight="1" x14ac:dyDescent="0.25">
      <c r="A4" s="4" t="s">
        <v>156</v>
      </c>
      <c r="B4" s="4" t="s">
        <v>250</v>
      </c>
      <c r="C4" s="31" t="s">
        <v>245</v>
      </c>
      <c r="D4" s="31" t="s">
        <v>246</v>
      </c>
      <c r="E4" s="31" t="s">
        <v>249</v>
      </c>
      <c r="F4" s="5" t="s">
        <v>34</v>
      </c>
      <c r="G4" s="21" t="s">
        <v>323</v>
      </c>
      <c r="H4" s="21" t="s">
        <v>302</v>
      </c>
      <c r="I4" s="21" t="s">
        <v>301</v>
      </c>
      <c r="J4" s="36" t="s">
        <v>380</v>
      </c>
      <c r="K4" s="36" t="s">
        <v>243</v>
      </c>
      <c r="L4" s="32" t="s">
        <v>256</v>
      </c>
      <c r="M4" s="31" t="s">
        <v>242</v>
      </c>
      <c r="N4" s="22" t="s">
        <v>241</v>
      </c>
      <c r="O4" s="210" t="s">
        <v>257</v>
      </c>
      <c r="P4" s="42" t="s">
        <v>35</v>
      </c>
    </row>
    <row r="5" spans="1:16" ht="15.95" customHeight="1" x14ac:dyDescent="0.25">
      <c r="A5" s="7" t="s">
        <v>24</v>
      </c>
      <c r="B5" s="8" t="s">
        <v>24</v>
      </c>
      <c r="C5" s="207" t="s">
        <v>364</v>
      </c>
      <c r="D5" s="207" t="s">
        <v>328</v>
      </c>
      <c r="E5" s="207" t="s">
        <v>329</v>
      </c>
      <c r="F5" s="1" t="s">
        <v>362</v>
      </c>
      <c r="G5" s="23" t="s">
        <v>289</v>
      </c>
      <c r="H5" s="24">
        <v>7</v>
      </c>
      <c r="I5" s="35">
        <v>1</v>
      </c>
      <c r="J5" s="44" t="s">
        <v>24</v>
      </c>
      <c r="K5" s="37" t="s">
        <v>24</v>
      </c>
      <c r="L5" s="44"/>
      <c r="M5" s="224" t="s">
        <v>24</v>
      </c>
      <c r="N5" s="227" t="s">
        <v>194</v>
      </c>
      <c r="O5" s="211"/>
      <c r="P5" s="7" t="s">
        <v>399</v>
      </c>
    </row>
    <row r="6" spans="1:16" ht="15.95" customHeight="1" x14ac:dyDescent="0.25">
      <c r="A6" s="255" t="s">
        <v>171</v>
      </c>
      <c r="B6" s="9" t="s">
        <v>408</v>
      </c>
      <c r="C6" s="208">
        <v>12</v>
      </c>
      <c r="D6" s="208" t="s">
        <v>244</v>
      </c>
      <c r="E6" s="208" t="s">
        <v>6</v>
      </c>
      <c r="F6" s="30" t="s">
        <v>19</v>
      </c>
      <c r="G6" s="23" t="s">
        <v>290</v>
      </c>
      <c r="H6" s="24">
        <v>8</v>
      </c>
      <c r="I6" s="35">
        <v>1.0025479452054795</v>
      </c>
      <c r="J6" s="39" t="s">
        <v>381</v>
      </c>
      <c r="K6" s="38" t="s">
        <v>311</v>
      </c>
      <c r="L6" s="33">
        <v>0.56000000000000005</v>
      </c>
      <c r="M6" s="225" t="s">
        <v>86</v>
      </c>
      <c r="N6" s="227" t="s">
        <v>195</v>
      </c>
      <c r="O6" s="212">
        <v>0.43099999999999999</v>
      </c>
      <c r="P6" s="10" t="s">
        <v>26</v>
      </c>
    </row>
    <row r="7" spans="1:16" ht="15.95" customHeight="1" x14ac:dyDescent="0.25">
      <c r="A7" s="255" t="s">
        <v>3145</v>
      </c>
      <c r="B7" s="9" t="s">
        <v>409</v>
      </c>
      <c r="C7" s="208">
        <v>9</v>
      </c>
      <c r="D7" s="208" t="s">
        <v>247</v>
      </c>
      <c r="E7" s="208" t="s">
        <v>17</v>
      </c>
      <c r="F7" s="30" t="s">
        <v>20</v>
      </c>
      <c r="G7" s="23" t="s">
        <v>291</v>
      </c>
      <c r="H7" s="24">
        <v>9</v>
      </c>
      <c r="I7" s="35">
        <v>1.005095890410959</v>
      </c>
      <c r="J7" s="39" t="s">
        <v>382</v>
      </c>
      <c r="K7" s="38" t="s">
        <v>316</v>
      </c>
      <c r="L7" s="33">
        <v>0.28000000000000003</v>
      </c>
      <c r="M7" s="225" t="s">
        <v>88</v>
      </c>
      <c r="N7" s="227" t="s">
        <v>187</v>
      </c>
      <c r="O7" s="212">
        <v>0.442</v>
      </c>
      <c r="P7" s="15" t="s">
        <v>38</v>
      </c>
    </row>
    <row r="8" spans="1:16" ht="15.95" customHeight="1" x14ac:dyDescent="0.25">
      <c r="A8" s="255" t="s">
        <v>2920</v>
      </c>
      <c r="B8" s="9" t="s">
        <v>410</v>
      </c>
      <c r="C8" s="208">
        <v>3</v>
      </c>
      <c r="D8" s="208" t="s">
        <v>310</v>
      </c>
      <c r="E8" s="208" t="s">
        <v>37</v>
      </c>
      <c r="F8" s="30" t="s">
        <v>20</v>
      </c>
      <c r="G8" s="23" t="s">
        <v>292</v>
      </c>
      <c r="H8" s="24">
        <v>10</v>
      </c>
      <c r="I8" s="35">
        <v>1.0075616438356165</v>
      </c>
      <c r="J8" s="39" t="s">
        <v>383</v>
      </c>
      <c r="K8" s="38" t="s">
        <v>317</v>
      </c>
      <c r="L8" s="33">
        <v>0.26</v>
      </c>
      <c r="M8" s="225" t="s">
        <v>87</v>
      </c>
      <c r="N8" s="227" t="s">
        <v>188</v>
      </c>
      <c r="O8" s="212">
        <v>0.45</v>
      </c>
      <c r="P8" s="15" t="s">
        <v>39</v>
      </c>
    </row>
    <row r="9" spans="1:16" ht="15.95" customHeight="1" x14ac:dyDescent="0.25">
      <c r="A9" s="255" t="s">
        <v>2921</v>
      </c>
      <c r="B9" s="9" t="s">
        <v>411</v>
      </c>
      <c r="C9" s="43"/>
      <c r="D9" s="12"/>
      <c r="E9" s="208" t="s">
        <v>16</v>
      </c>
      <c r="F9" s="30" t="s">
        <v>21</v>
      </c>
      <c r="G9" s="23" t="s">
        <v>293</v>
      </c>
      <c r="H9" s="24">
        <v>11</v>
      </c>
      <c r="I9" s="35">
        <v>1.0101095890410958</v>
      </c>
      <c r="J9" s="39" t="s">
        <v>384</v>
      </c>
      <c r="K9" s="39" t="s">
        <v>312</v>
      </c>
      <c r="L9" s="33">
        <v>0.63</v>
      </c>
      <c r="M9" s="225" t="s">
        <v>89</v>
      </c>
      <c r="N9" s="227" t="s">
        <v>189</v>
      </c>
      <c r="O9" s="212">
        <v>0.46100000000000002</v>
      </c>
      <c r="P9" s="15" t="s">
        <v>40</v>
      </c>
    </row>
    <row r="10" spans="1:16" ht="15.95" customHeight="1" x14ac:dyDescent="0.25">
      <c r="A10" s="255" t="s">
        <v>91</v>
      </c>
      <c r="B10" s="9" t="s">
        <v>251</v>
      </c>
      <c r="C10" s="43"/>
      <c r="D10" s="12"/>
      <c r="E10" s="208" t="s">
        <v>82</v>
      </c>
      <c r="F10" s="30" t="s">
        <v>22</v>
      </c>
      <c r="G10" s="23" t="s">
        <v>294</v>
      </c>
      <c r="H10" s="24">
        <v>12</v>
      </c>
      <c r="I10" s="35">
        <v>1.0125753424657533</v>
      </c>
      <c r="J10" s="39" t="s">
        <v>3099</v>
      </c>
      <c r="K10" s="39" t="s">
        <v>313</v>
      </c>
      <c r="L10" s="33">
        <v>0.26</v>
      </c>
      <c r="M10" s="225" t="s">
        <v>90</v>
      </c>
      <c r="N10" s="227" t="s">
        <v>190</v>
      </c>
      <c r="O10" s="212">
        <v>0.46700000000000003</v>
      </c>
      <c r="P10" s="15" t="s">
        <v>41</v>
      </c>
    </row>
    <row r="11" spans="1:16" ht="15.95" customHeight="1" x14ac:dyDescent="0.25">
      <c r="A11" s="255" t="s">
        <v>2922</v>
      </c>
      <c r="B11" s="9" t="s">
        <v>252</v>
      </c>
      <c r="C11" s="43"/>
      <c r="D11" s="12"/>
      <c r="E11" s="208" t="s">
        <v>83</v>
      </c>
      <c r="F11" s="30" t="s">
        <v>23</v>
      </c>
      <c r="G11" s="23" t="s">
        <v>295</v>
      </c>
      <c r="H11" s="24">
        <v>1</v>
      </c>
      <c r="I11" s="35">
        <v>1.0151232876712328</v>
      </c>
      <c r="J11" s="236" t="s">
        <v>3100</v>
      </c>
      <c r="K11" s="39" t="s">
        <v>318</v>
      </c>
      <c r="L11" s="33">
        <v>0.38</v>
      </c>
      <c r="M11" s="225" t="s">
        <v>184</v>
      </c>
      <c r="N11" s="227" t="s">
        <v>191</v>
      </c>
      <c r="O11" s="212">
        <v>0.48099999999999998</v>
      </c>
      <c r="P11" s="15" t="s">
        <v>42</v>
      </c>
    </row>
    <row r="12" spans="1:16" ht="15.95" customHeight="1" x14ac:dyDescent="0.25">
      <c r="A12" s="255" t="s">
        <v>2923</v>
      </c>
      <c r="B12" s="11" t="s">
        <v>253</v>
      </c>
      <c r="C12" s="43"/>
      <c r="D12" s="12"/>
      <c r="E12" s="208" t="s">
        <v>15</v>
      </c>
      <c r="F12" s="30"/>
      <c r="G12" s="23" t="s">
        <v>296</v>
      </c>
      <c r="H12" s="24">
        <v>2</v>
      </c>
      <c r="I12" s="35">
        <v>1.0176712328767121</v>
      </c>
      <c r="K12" s="39" t="s">
        <v>319</v>
      </c>
      <c r="L12" s="33">
        <v>0.26</v>
      </c>
      <c r="M12" s="226" t="s">
        <v>255</v>
      </c>
      <c r="N12" s="227" t="s">
        <v>192</v>
      </c>
      <c r="O12" s="212">
        <v>0.497</v>
      </c>
      <c r="P12" s="15" t="s">
        <v>43</v>
      </c>
    </row>
    <row r="13" spans="1:16" ht="15.95" customHeight="1" x14ac:dyDescent="0.25">
      <c r="A13" s="255" t="s">
        <v>2924</v>
      </c>
      <c r="B13" s="11" t="s">
        <v>254</v>
      </c>
      <c r="C13" s="43"/>
      <c r="D13" s="12"/>
      <c r="E13" s="208" t="s">
        <v>14</v>
      </c>
      <c r="F13" s="30"/>
      <c r="G13" s="23" t="s">
        <v>297</v>
      </c>
      <c r="H13" s="24">
        <v>3</v>
      </c>
      <c r="I13" s="35">
        <v>1.019972602739726</v>
      </c>
      <c r="K13" s="39" t="s">
        <v>320</v>
      </c>
      <c r="L13" s="33">
        <v>0.53</v>
      </c>
      <c r="N13" s="227" t="s">
        <v>193</v>
      </c>
      <c r="O13" s="212">
        <v>0.497</v>
      </c>
      <c r="P13" s="15" t="s">
        <v>44</v>
      </c>
    </row>
    <row r="14" spans="1:16" ht="15.95" customHeight="1" x14ac:dyDescent="0.25">
      <c r="A14" s="255" t="s">
        <v>92</v>
      </c>
      <c r="B14" s="11" t="s">
        <v>263</v>
      </c>
      <c r="C14" s="43"/>
      <c r="D14" s="12"/>
      <c r="E14" s="208" t="s">
        <v>12</v>
      </c>
      <c r="F14" s="30"/>
      <c r="G14" s="23" t="s">
        <v>298</v>
      </c>
      <c r="H14" s="24">
        <v>4</v>
      </c>
      <c r="I14" s="35">
        <v>1.0225205479452053</v>
      </c>
      <c r="K14" s="39" t="s">
        <v>321</v>
      </c>
      <c r="L14" s="33">
        <v>0.16</v>
      </c>
      <c r="N14" s="227" t="s">
        <v>467</v>
      </c>
      <c r="O14" s="212">
        <v>0.497</v>
      </c>
      <c r="P14" s="15" t="s">
        <v>45</v>
      </c>
    </row>
    <row r="15" spans="1:16" ht="15.95" customHeight="1" x14ac:dyDescent="0.25">
      <c r="A15" s="255" t="s">
        <v>93</v>
      </c>
      <c r="B15" s="11" t="s">
        <v>268</v>
      </c>
      <c r="C15" s="43"/>
      <c r="D15" s="12"/>
      <c r="E15" s="208" t="s">
        <v>13</v>
      </c>
      <c r="G15" s="23" t="s">
        <v>299</v>
      </c>
      <c r="H15" s="24">
        <v>5</v>
      </c>
      <c r="I15" s="35">
        <v>1.024986301369863</v>
      </c>
      <c r="K15" s="39" t="s">
        <v>322</v>
      </c>
      <c r="L15" s="33">
        <v>0.25700000000000001</v>
      </c>
      <c r="N15" s="227" t="s">
        <v>468</v>
      </c>
      <c r="O15" s="212">
        <v>0.497</v>
      </c>
      <c r="P15" s="15" t="s">
        <v>46</v>
      </c>
    </row>
    <row r="16" spans="1:16" ht="15.95" customHeight="1" x14ac:dyDescent="0.25">
      <c r="A16" s="255" t="s">
        <v>94</v>
      </c>
      <c r="B16" s="11" t="s">
        <v>269</v>
      </c>
      <c r="C16" s="43"/>
      <c r="D16" s="12"/>
      <c r="E16" s="208" t="s">
        <v>5</v>
      </c>
      <c r="G16" s="23" t="s">
        <v>300</v>
      </c>
      <c r="H16" s="24">
        <v>6</v>
      </c>
      <c r="I16" s="35">
        <v>1.0275342465753423</v>
      </c>
      <c r="K16" s="39" t="s">
        <v>314</v>
      </c>
      <c r="L16" s="33">
        <v>0.33</v>
      </c>
      <c r="N16" s="25" t="s">
        <v>196</v>
      </c>
      <c r="O16" s="213"/>
      <c r="P16" s="15" t="s">
        <v>47</v>
      </c>
    </row>
    <row r="17" spans="1:16" ht="15.95" customHeight="1" x14ac:dyDescent="0.25">
      <c r="A17" s="255" t="s">
        <v>2925</v>
      </c>
      <c r="B17" s="11" t="s">
        <v>270</v>
      </c>
      <c r="C17" s="43"/>
      <c r="D17" s="12"/>
      <c r="E17" s="208" t="s">
        <v>185</v>
      </c>
      <c r="K17" s="40" t="s">
        <v>315</v>
      </c>
      <c r="L17" s="34">
        <v>0.26</v>
      </c>
      <c r="N17" s="25" t="s">
        <v>197</v>
      </c>
      <c r="O17" s="213">
        <v>0.22500000000000001</v>
      </c>
      <c r="P17" s="15" t="s">
        <v>48</v>
      </c>
    </row>
    <row r="18" spans="1:16" ht="15.95" customHeight="1" x14ac:dyDescent="0.25">
      <c r="A18" s="255" t="s">
        <v>95</v>
      </c>
      <c r="B18" s="11" t="s">
        <v>264</v>
      </c>
      <c r="C18" s="43"/>
      <c r="D18" s="12"/>
      <c r="E18" s="12"/>
      <c r="N18" s="25" t="s">
        <v>198</v>
      </c>
      <c r="O18" s="214">
        <v>0.22600000000000001</v>
      </c>
      <c r="P18" s="15" t="s">
        <v>49</v>
      </c>
    </row>
    <row r="19" spans="1:16" ht="15.95" customHeight="1" x14ac:dyDescent="0.25">
      <c r="A19" s="255" t="s">
        <v>96</v>
      </c>
      <c r="B19" s="11" t="s">
        <v>265</v>
      </c>
      <c r="C19" s="17"/>
      <c r="D19" s="12"/>
      <c r="E19" s="12"/>
      <c r="L19" s="1"/>
      <c r="N19" s="25" t="s">
        <v>199</v>
      </c>
      <c r="O19" s="214">
        <v>0.22900000000000001</v>
      </c>
      <c r="P19" s="15" t="s">
        <v>50</v>
      </c>
    </row>
    <row r="20" spans="1:16" ht="15.95" customHeight="1" x14ac:dyDescent="0.25">
      <c r="A20" s="255" t="s">
        <v>2926</v>
      </c>
      <c r="B20" s="11" t="s">
        <v>266</v>
      </c>
      <c r="C20" s="17"/>
      <c r="D20" s="12"/>
      <c r="E20" s="12"/>
      <c r="L20" s="1"/>
      <c r="N20" s="25" t="s">
        <v>200</v>
      </c>
      <c r="O20" s="214">
        <v>0.224</v>
      </c>
      <c r="P20" s="15" t="s">
        <v>51</v>
      </c>
    </row>
    <row r="21" spans="1:16" ht="15.95" customHeight="1" x14ac:dyDescent="0.25">
      <c r="A21" s="255" t="s">
        <v>97</v>
      </c>
      <c r="B21" s="13" t="s">
        <v>267</v>
      </c>
      <c r="C21" s="17"/>
      <c r="D21" s="12"/>
      <c r="E21" s="12"/>
      <c r="L21" s="1"/>
      <c r="N21" s="25" t="s">
        <v>201</v>
      </c>
      <c r="O21" s="214">
        <v>0.224</v>
      </c>
      <c r="P21" s="15" t="s">
        <v>52</v>
      </c>
    </row>
    <row r="22" spans="1:16" ht="15.95" customHeight="1" x14ac:dyDescent="0.25">
      <c r="A22" s="255" t="s">
        <v>98</v>
      </c>
      <c r="B22" s="17"/>
      <c r="C22" s="17"/>
      <c r="D22" s="12"/>
      <c r="E22" s="12"/>
      <c r="L22" s="1"/>
      <c r="N22" s="25" t="s">
        <v>202</v>
      </c>
      <c r="O22" s="214">
        <v>0.224</v>
      </c>
      <c r="P22" s="15" t="s">
        <v>53</v>
      </c>
    </row>
    <row r="23" spans="1:16" ht="15.95" customHeight="1" x14ac:dyDescent="0.25">
      <c r="A23" s="255" t="s">
        <v>99</v>
      </c>
      <c r="B23" s="17"/>
      <c r="C23" s="17"/>
      <c r="D23" s="12"/>
      <c r="E23" s="12"/>
      <c r="L23" s="1"/>
      <c r="N23" s="25" t="s">
        <v>203</v>
      </c>
      <c r="O23" s="214">
        <v>0.224</v>
      </c>
      <c r="P23" s="15" t="s">
        <v>54</v>
      </c>
    </row>
    <row r="24" spans="1:16" ht="15.95" customHeight="1" x14ac:dyDescent="0.25">
      <c r="A24" s="255" t="s">
        <v>2927</v>
      </c>
      <c r="B24" s="17"/>
      <c r="C24" s="17"/>
      <c r="D24" s="12"/>
      <c r="E24" s="12"/>
      <c r="L24" s="1"/>
      <c r="N24" s="25" t="s">
        <v>204</v>
      </c>
      <c r="O24" s="214">
        <v>0.224</v>
      </c>
      <c r="P24" s="15" t="s">
        <v>55</v>
      </c>
    </row>
    <row r="25" spans="1:16" ht="15.95" customHeight="1" x14ac:dyDescent="0.25">
      <c r="A25" s="255" t="s">
        <v>100</v>
      </c>
      <c r="B25" s="17"/>
      <c r="C25" s="17"/>
      <c r="D25" s="12"/>
      <c r="E25" s="12"/>
      <c r="L25" s="1"/>
      <c r="N25" s="25" t="s">
        <v>469</v>
      </c>
      <c r="O25" s="214">
        <v>0.224</v>
      </c>
      <c r="P25" s="15" t="s">
        <v>56</v>
      </c>
    </row>
    <row r="26" spans="1:16" ht="15.95" customHeight="1" x14ac:dyDescent="0.25">
      <c r="A26" s="255" t="s">
        <v>101</v>
      </c>
      <c r="B26" s="17"/>
      <c r="C26" s="17"/>
      <c r="D26" s="12"/>
      <c r="E26" s="12"/>
      <c r="L26" s="1"/>
      <c r="N26" s="25" t="s">
        <v>470</v>
      </c>
      <c r="O26" s="214">
        <v>0.224</v>
      </c>
      <c r="P26" s="15" t="s">
        <v>57</v>
      </c>
    </row>
    <row r="27" spans="1:16" ht="15.95" customHeight="1" x14ac:dyDescent="0.25">
      <c r="A27" s="255" t="s">
        <v>2928</v>
      </c>
      <c r="B27" s="17"/>
      <c r="C27" s="17"/>
      <c r="D27" s="12"/>
      <c r="E27" s="12"/>
      <c r="L27" s="1"/>
      <c r="N27" s="26" t="s">
        <v>205</v>
      </c>
      <c r="O27" s="215"/>
      <c r="P27" s="15" t="s">
        <v>58</v>
      </c>
    </row>
    <row r="28" spans="1:16" ht="15.95" customHeight="1" x14ac:dyDescent="0.25">
      <c r="A28" s="255" t="s">
        <v>102</v>
      </c>
      <c r="B28" s="17"/>
      <c r="C28" s="17"/>
      <c r="D28" s="12"/>
      <c r="E28" s="12"/>
      <c r="L28" s="1"/>
      <c r="N28" s="26" t="s">
        <v>206</v>
      </c>
      <c r="O28" s="215">
        <v>0.35099999999999998</v>
      </c>
      <c r="P28" s="15" t="s">
        <v>59</v>
      </c>
    </row>
    <row r="29" spans="1:16" ht="15.95" customHeight="1" x14ac:dyDescent="0.25">
      <c r="A29" s="255" t="s">
        <v>172</v>
      </c>
      <c r="B29" s="17"/>
      <c r="C29" s="17"/>
      <c r="D29" s="12"/>
      <c r="E29" s="12"/>
      <c r="L29" s="1"/>
      <c r="N29" s="26" t="s">
        <v>207</v>
      </c>
      <c r="O29" s="216">
        <v>0.371</v>
      </c>
      <c r="P29" s="15" t="s">
        <v>60</v>
      </c>
    </row>
    <row r="30" spans="1:16" ht="15.95" customHeight="1" x14ac:dyDescent="0.25">
      <c r="A30" s="255" t="s">
        <v>103</v>
      </c>
      <c r="B30" s="17"/>
      <c r="C30" s="17"/>
      <c r="D30" s="12"/>
      <c r="E30" s="12"/>
      <c r="L30" s="1"/>
      <c r="N30" s="26" t="s">
        <v>208</v>
      </c>
      <c r="O30" s="216">
        <v>0.36599999999999999</v>
      </c>
      <c r="P30" s="15" t="s">
        <v>61</v>
      </c>
    </row>
    <row r="31" spans="1:16" ht="15.95" customHeight="1" x14ac:dyDescent="0.25">
      <c r="A31" s="255" t="s">
        <v>104</v>
      </c>
      <c r="B31" s="17"/>
      <c r="C31" s="17"/>
      <c r="D31" s="12"/>
      <c r="E31" s="12"/>
      <c r="L31" s="1"/>
      <c r="N31" s="26" t="s">
        <v>209</v>
      </c>
      <c r="O31" s="216">
        <v>0.375</v>
      </c>
      <c r="P31" s="15" t="s">
        <v>62</v>
      </c>
    </row>
    <row r="32" spans="1:16" ht="15.95" customHeight="1" x14ac:dyDescent="0.25">
      <c r="A32" s="255" t="s">
        <v>121</v>
      </c>
      <c r="B32" s="17"/>
      <c r="C32" s="17"/>
      <c r="D32" s="12"/>
      <c r="E32" s="12"/>
      <c r="L32" s="1"/>
      <c r="N32" s="26" t="s">
        <v>210</v>
      </c>
      <c r="O32" s="216">
        <v>0.38</v>
      </c>
      <c r="P32" s="15" t="s">
        <v>63</v>
      </c>
    </row>
    <row r="33" spans="1:16" ht="15.95" customHeight="1" x14ac:dyDescent="0.25">
      <c r="A33" s="255" t="s">
        <v>105</v>
      </c>
      <c r="B33" s="17"/>
      <c r="C33" s="17"/>
      <c r="D33" s="12"/>
      <c r="E33" s="12"/>
      <c r="L33" s="1"/>
      <c r="N33" s="26" t="s">
        <v>211</v>
      </c>
      <c r="O33" s="216">
        <v>0.39200000000000002</v>
      </c>
      <c r="P33" s="15" t="s">
        <v>64</v>
      </c>
    </row>
    <row r="34" spans="1:16" ht="15.95" customHeight="1" x14ac:dyDescent="0.25">
      <c r="A34" s="255" t="s">
        <v>106</v>
      </c>
      <c r="B34" s="17"/>
      <c r="C34" s="17"/>
      <c r="D34" s="12"/>
      <c r="E34" s="12"/>
      <c r="L34" s="1"/>
      <c r="N34" s="26" t="s">
        <v>212</v>
      </c>
      <c r="O34" s="216">
        <v>0.40500000000000003</v>
      </c>
      <c r="P34" s="15" t="s">
        <v>65</v>
      </c>
    </row>
    <row r="35" spans="1:16" ht="15.95" customHeight="1" x14ac:dyDescent="0.25">
      <c r="A35" s="255" t="s">
        <v>2929</v>
      </c>
      <c r="B35" s="17"/>
      <c r="C35" s="17"/>
      <c r="D35" s="12"/>
      <c r="E35" s="12"/>
      <c r="L35" s="1"/>
      <c r="N35" s="26" t="s">
        <v>213</v>
      </c>
      <c r="O35" s="216">
        <v>0.40500000000000003</v>
      </c>
      <c r="P35" s="15" t="s">
        <v>66</v>
      </c>
    </row>
    <row r="36" spans="1:16" ht="15.95" customHeight="1" x14ac:dyDescent="0.25">
      <c r="A36" s="255" t="s">
        <v>107</v>
      </c>
      <c r="B36" s="17"/>
      <c r="C36" s="17"/>
      <c r="D36" s="12"/>
      <c r="E36" s="12"/>
      <c r="L36" s="1"/>
      <c r="N36" s="26" t="s">
        <v>471</v>
      </c>
      <c r="O36" s="216">
        <v>0.40500000000000003</v>
      </c>
      <c r="P36" s="15" t="s">
        <v>67</v>
      </c>
    </row>
    <row r="37" spans="1:16" ht="15.95" customHeight="1" x14ac:dyDescent="0.25">
      <c r="A37" s="255" t="s">
        <v>108</v>
      </c>
      <c r="B37" s="17"/>
      <c r="C37" s="17"/>
      <c r="D37" s="12"/>
      <c r="E37" s="12"/>
      <c r="L37" s="1"/>
      <c r="N37" s="26" t="s">
        <v>472</v>
      </c>
      <c r="O37" s="216">
        <v>0.40500000000000003</v>
      </c>
      <c r="P37" s="15" t="s">
        <v>68</v>
      </c>
    </row>
    <row r="38" spans="1:16" ht="15.95" customHeight="1" x14ac:dyDescent="0.25">
      <c r="A38" s="255" t="s">
        <v>109</v>
      </c>
      <c r="B38" s="17"/>
      <c r="C38" s="17"/>
      <c r="D38" s="12"/>
      <c r="E38" s="12"/>
      <c r="L38" s="1"/>
      <c r="N38" s="27" t="s">
        <v>214</v>
      </c>
      <c r="O38" s="217"/>
      <c r="P38" s="15" t="s">
        <v>69</v>
      </c>
    </row>
    <row r="39" spans="1:16" ht="15.95" customHeight="1" x14ac:dyDescent="0.25">
      <c r="A39" s="255" t="s">
        <v>110</v>
      </c>
      <c r="B39" s="17"/>
      <c r="C39" s="17"/>
      <c r="D39" s="12"/>
      <c r="E39" s="12"/>
      <c r="L39" s="1"/>
      <c r="N39" s="27" t="s">
        <v>215</v>
      </c>
      <c r="O39" s="217"/>
      <c r="P39" s="15" t="s">
        <v>70</v>
      </c>
    </row>
    <row r="40" spans="1:16" ht="15.95" customHeight="1" x14ac:dyDescent="0.25">
      <c r="A40" s="255" t="s">
        <v>158</v>
      </c>
      <c r="B40" s="17"/>
      <c r="C40" s="17"/>
      <c r="D40" s="12"/>
      <c r="E40" s="12"/>
      <c r="L40" s="1"/>
      <c r="N40" s="27" t="s">
        <v>216</v>
      </c>
      <c r="O40" s="218">
        <v>0.12</v>
      </c>
      <c r="P40" s="15" t="s">
        <v>71</v>
      </c>
    </row>
    <row r="41" spans="1:16" ht="15.95" customHeight="1" x14ac:dyDescent="0.25">
      <c r="A41" s="255" t="s">
        <v>111</v>
      </c>
      <c r="B41" s="17"/>
      <c r="C41" s="17"/>
      <c r="D41" s="12"/>
      <c r="E41" s="12"/>
      <c r="L41" s="1"/>
      <c r="N41" s="27" t="s">
        <v>217</v>
      </c>
      <c r="O41" s="218">
        <v>0.11799999999999999</v>
      </c>
      <c r="P41" s="15" t="s">
        <v>72</v>
      </c>
    </row>
    <row r="42" spans="1:16" ht="15.95" customHeight="1" x14ac:dyDescent="0.25">
      <c r="A42" s="255" t="s">
        <v>112</v>
      </c>
      <c r="B42" s="17"/>
      <c r="C42" s="17"/>
      <c r="D42" s="12"/>
      <c r="E42" s="12"/>
      <c r="L42" s="1"/>
      <c r="N42" s="27" t="s">
        <v>218</v>
      </c>
      <c r="O42" s="218">
        <v>0.11799999999999999</v>
      </c>
      <c r="P42" s="15" t="s">
        <v>73</v>
      </c>
    </row>
    <row r="43" spans="1:16" ht="15.95" customHeight="1" x14ac:dyDescent="0.25">
      <c r="A43" s="255" t="s">
        <v>113</v>
      </c>
      <c r="B43" s="17"/>
      <c r="C43" s="17"/>
      <c r="D43" s="12"/>
      <c r="E43" s="12"/>
      <c r="L43" s="1"/>
      <c r="N43" s="27" t="s">
        <v>219</v>
      </c>
      <c r="O43" s="218">
        <v>0.11799999999999999</v>
      </c>
      <c r="P43" s="15" t="s">
        <v>74</v>
      </c>
    </row>
    <row r="44" spans="1:16" ht="15.95" customHeight="1" x14ac:dyDescent="0.25">
      <c r="A44" s="255" t="s">
        <v>114</v>
      </c>
      <c r="B44" s="17"/>
      <c r="C44" s="17"/>
      <c r="D44" s="12"/>
      <c r="E44" s="12"/>
      <c r="L44" s="1"/>
      <c r="N44" s="27" t="s">
        <v>220</v>
      </c>
      <c r="O44" s="218">
        <v>0.11799999999999999</v>
      </c>
      <c r="P44" s="15" t="s">
        <v>75</v>
      </c>
    </row>
    <row r="45" spans="1:16" ht="15.95" customHeight="1" x14ac:dyDescent="0.25">
      <c r="A45" s="255" t="s">
        <v>115</v>
      </c>
      <c r="B45" s="17"/>
      <c r="C45" s="17"/>
      <c r="D45" s="12"/>
      <c r="E45" s="12"/>
      <c r="L45" s="1"/>
      <c r="N45" s="27" t="s">
        <v>221</v>
      </c>
      <c r="O45" s="218">
        <v>0.11799999999999999</v>
      </c>
      <c r="P45" s="15" t="s">
        <v>76</v>
      </c>
    </row>
    <row r="46" spans="1:16" ht="15.95" customHeight="1" x14ac:dyDescent="0.25">
      <c r="A46" s="255" t="s">
        <v>116</v>
      </c>
      <c r="B46" s="17"/>
      <c r="C46" s="17"/>
      <c r="D46" s="12"/>
      <c r="E46" s="12"/>
      <c r="L46" s="1"/>
      <c r="N46" s="27" t="s">
        <v>222</v>
      </c>
      <c r="O46" s="218">
        <v>0.11799999999999999</v>
      </c>
      <c r="P46" s="15" t="s">
        <v>77</v>
      </c>
    </row>
    <row r="47" spans="1:16" ht="15.95" customHeight="1" x14ac:dyDescent="0.25">
      <c r="A47" s="255" t="s">
        <v>117</v>
      </c>
      <c r="B47" s="17"/>
      <c r="C47" s="17"/>
      <c r="D47" s="12"/>
      <c r="E47" s="12"/>
      <c r="L47" s="1"/>
      <c r="N47" s="27" t="s">
        <v>473</v>
      </c>
      <c r="O47" s="218">
        <v>0.11799999999999999</v>
      </c>
      <c r="P47" s="15" t="s">
        <v>78</v>
      </c>
    </row>
    <row r="48" spans="1:16" ht="15.95" customHeight="1" x14ac:dyDescent="0.25">
      <c r="A48" s="255" t="s">
        <v>118</v>
      </c>
      <c r="B48" s="17"/>
      <c r="C48" s="17"/>
      <c r="D48" s="12"/>
      <c r="E48" s="12"/>
      <c r="L48" s="1"/>
      <c r="N48" s="27" t="s">
        <v>474</v>
      </c>
      <c r="O48" s="218">
        <v>0.11799999999999999</v>
      </c>
      <c r="P48" s="15" t="s">
        <v>79</v>
      </c>
    </row>
    <row r="49" spans="1:16" ht="15.95" customHeight="1" x14ac:dyDescent="0.25">
      <c r="A49" s="255" t="s">
        <v>2930</v>
      </c>
      <c r="B49" s="17"/>
      <c r="C49" s="17"/>
      <c r="D49" s="12"/>
      <c r="E49" s="12"/>
      <c r="L49" s="1"/>
      <c r="N49" s="28" t="s">
        <v>223</v>
      </c>
      <c r="O49" s="219"/>
      <c r="P49" s="15" t="s">
        <v>80</v>
      </c>
    </row>
    <row r="50" spans="1:16" ht="15.95" customHeight="1" x14ac:dyDescent="0.25">
      <c r="A50" s="255" t="s">
        <v>119</v>
      </c>
      <c r="B50" s="17"/>
      <c r="C50" s="17"/>
      <c r="D50" s="12"/>
      <c r="E50" s="12"/>
      <c r="L50" s="1"/>
      <c r="N50" s="28" t="s">
        <v>224</v>
      </c>
      <c r="O50" s="219"/>
      <c r="P50" s="18" t="s">
        <v>81</v>
      </c>
    </row>
    <row r="51" spans="1:16" ht="15.95" customHeight="1" x14ac:dyDescent="0.25">
      <c r="A51" s="255" t="s">
        <v>120</v>
      </c>
      <c r="B51" s="17"/>
      <c r="C51" s="17"/>
      <c r="D51" s="12"/>
      <c r="E51" s="12"/>
      <c r="L51" s="1"/>
      <c r="N51" s="28" t="s">
        <v>225</v>
      </c>
      <c r="O51" s="220">
        <v>0.104</v>
      </c>
      <c r="P51" s="1"/>
    </row>
    <row r="52" spans="1:16" ht="15.95" customHeight="1" x14ac:dyDescent="0.25">
      <c r="A52" s="255" t="s">
        <v>122</v>
      </c>
      <c r="B52" s="17"/>
      <c r="C52" s="17"/>
      <c r="D52" s="12"/>
      <c r="E52" s="12"/>
      <c r="L52" s="1"/>
      <c r="N52" s="28" t="s">
        <v>226</v>
      </c>
      <c r="O52" s="220">
        <v>0.114</v>
      </c>
      <c r="P52" s="1"/>
    </row>
    <row r="53" spans="1:16" ht="15.95" customHeight="1" x14ac:dyDescent="0.25">
      <c r="A53" s="255" t="s">
        <v>2931</v>
      </c>
      <c r="B53" s="17"/>
      <c r="C53" s="17"/>
      <c r="D53" s="12"/>
      <c r="E53" s="12"/>
      <c r="L53" s="1"/>
      <c r="N53" s="28" t="s">
        <v>227</v>
      </c>
      <c r="O53" s="220">
        <v>0.114</v>
      </c>
    </row>
    <row r="54" spans="1:16" ht="15.95" customHeight="1" x14ac:dyDescent="0.25">
      <c r="A54" s="255" t="s">
        <v>123</v>
      </c>
      <c r="B54" s="17"/>
      <c r="C54" s="17"/>
      <c r="D54" s="12"/>
      <c r="E54" s="12"/>
      <c r="L54" s="1"/>
      <c r="N54" s="28" t="s">
        <v>228</v>
      </c>
      <c r="O54" s="220">
        <v>0.114</v>
      </c>
    </row>
    <row r="55" spans="1:16" ht="15.95" customHeight="1" x14ac:dyDescent="0.25">
      <c r="A55" s="255" t="s">
        <v>173</v>
      </c>
      <c r="B55" s="17"/>
      <c r="C55" s="17"/>
      <c r="D55" s="12"/>
      <c r="E55" s="12"/>
      <c r="L55" s="1"/>
      <c r="N55" s="28" t="s">
        <v>229</v>
      </c>
      <c r="O55" s="220">
        <v>0.114</v>
      </c>
    </row>
    <row r="56" spans="1:16" ht="15.95" customHeight="1" x14ac:dyDescent="0.25">
      <c r="A56" s="255" t="s">
        <v>124</v>
      </c>
      <c r="B56" s="17"/>
      <c r="C56" s="17"/>
      <c r="D56" s="12"/>
      <c r="E56" s="12"/>
      <c r="L56" s="1"/>
      <c r="N56" s="28" t="s">
        <v>230</v>
      </c>
      <c r="O56" s="220">
        <v>0.114</v>
      </c>
    </row>
    <row r="57" spans="1:16" ht="15.95" customHeight="1" x14ac:dyDescent="0.25">
      <c r="A57" s="255" t="s">
        <v>2932</v>
      </c>
      <c r="B57" s="17"/>
      <c r="C57" s="17"/>
      <c r="D57" s="12"/>
      <c r="E57" s="12"/>
      <c r="L57" s="1"/>
      <c r="N57" s="28" t="s">
        <v>231</v>
      </c>
      <c r="O57" s="220">
        <v>0.114</v>
      </c>
    </row>
    <row r="58" spans="1:16" ht="15.95" customHeight="1" x14ac:dyDescent="0.25">
      <c r="A58" s="255" t="s">
        <v>174</v>
      </c>
      <c r="B58" s="17"/>
      <c r="C58" s="17"/>
      <c r="D58" s="12"/>
      <c r="E58" s="12"/>
      <c r="L58" s="1"/>
      <c r="N58" s="28" t="s">
        <v>475</v>
      </c>
      <c r="O58" s="220">
        <v>0.114</v>
      </c>
    </row>
    <row r="59" spans="1:16" ht="15.95" customHeight="1" x14ac:dyDescent="0.25">
      <c r="A59" s="255" t="s">
        <v>125</v>
      </c>
      <c r="B59" s="17"/>
      <c r="C59" s="17"/>
      <c r="D59" s="12"/>
      <c r="E59" s="12"/>
      <c r="L59" s="1"/>
      <c r="N59" s="28" t="s">
        <v>476</v>
      </c>
      <c r="O59" s="220">
        <v>0.114</v>
      </c>
    </row>
    <row r="60" spans="1:16" ht="15.95" customHeight="1" x14ac:dyDescent="0.25">
      <c r="A60" s="255" t="s">
        <v>175</v>
      </c>
      <c r="B60" s="17"/>
      <c r="C60" s="17"/>
      <c r="D60" s="12"/>
      <c r="E60" s="12"/>
      <c r="L60" s="1"/>
      <c r="N60" s="29" t="s">
        <v>232</v>
      </c>
      <c r="O60" s="221"/>
    </row>
    <row r="61" spans="1:16" ht="15.95" customHeight="1" x14ac:dyDescent="0.25">
      <c r="A61" s="255" t="s">
        <v>126</v>
      </c>
      <c r="B61" s="17"/>
      <c r="C61" s="17"/>
      <c r="D61" s="12"/>
      <c r="E61" s="12"/>
      <c r="L61" s="1"/>
      <c r="N61" s="29" t="s">
        <v>233</v>
      </c>
      <c r="O61" s="221"/>
    </row>
    <row r="62" spans="1:16" ht="15.95" customHeight="1" x14ac:dyDescent="0.25">
      <c r="A62" s="255" t="s">
        <v>157</v>
      </c>
      <c r="B62" s="17"/>
      <c r="C62" s="17"/>
      <c r="D62" s="12"/>
      <c r="E62" s="12"/>
      <c r="L62" s="1"/>
      <c r="N62" s="29" t="s">
        <v>234</v>
      </c>
      <c r="O62" s="222">
        <v>7.6999999999999999E-2</v>
      </c>
    </row>
    <row r="63" spans="1:16" ht="15.95" customHeight="1" x14ac:dyDescent="0.25">
      <c r="A63" s="255" t="s">
        <v>2933</v>
      </c>
      <c r="B63" s="17"/>
      <c r="C63" s="17"/>
      <c r="D63" s="12"/>
      <c r="E63" s="12"/>
      <c r="L63" s="1"/>
      <c r="N63" s="29" t="s">
        <v>235</v>
      </c>
      <c r="O63" s="222">
        <v>9.5000000000000001E-2</v>
      </c>
    </row>
    <row r="64" spans="1:16" ht="15.95" customHeight="1" x14ac:dyDescent="0.25">
      <c r="A64" s="255" t="s">
        <v>2934</v>
      </c>
      <c r="B64" s="17"/>
      <c r="C64" s="17"/>
      <c r="D64" s="12"/>
      <c r="E64" s="12"/>
      <c r="L64" s="1"/>
      <c r="N64" s="29" t="s">
        <v>236</v>
      </c>
      <c r="O64" s="222">
        <v>9.5000000000000001E-2</v>
      </c>
    </row>
    <row r="65" spans="1:15" ht="15.95" customHeight="1" x14ac:dyDescent="0.25">
      <c r="A65" s="255" t="s">
        <v>2935</v>
      </c>
      <c r="B65" s="17"/>
      <c r="C65" s="17"/>
      <c r="D65" s="12"/>
      <c r="E65" s="12"/>
      <c r="L65" s="1"/>
      <c r="N65" s="29" t="s">
        <v>237</v>
      </c>
      <c r="O65" s="222">
        <v>9.5000000000000001E-2</v>
      </c>
    </row>
    <row r="66" spans="1:15" ht="15.95" customHeight="1" x14ac:dyDescent="0.25">
      <c r="A66" s="255" t="s">
        <v>127</v>
      </c>
      <c r="B66" s="17"/>
      <c r="C66" s="17"/>
      <c r="D66" s="12"/>
      <c r="E66" s="12"/>
      <c r="L66" s="1"/>
      <c r="N66" s="29" t="s">
        <v>238</v>
      </c>
      <c r="O66" s="222">
        <v>9.5000000000000001E-2</v>
      </c>
    </row>
    <row r="67" spans="1:15" ht="15.95" customHeight="1" x14ac:dyDescent="0.25">
      <c r="A67" s="255" t="s">
        <v>2936</v>
      </c>
      <c r="B67" s="17"/>
      <c r="C67" s="17"/>
      <c r="D67" s="12"/>
      <c r="E67" s="12"/>
      <c r="L67" s="1"/>
      <c r="N67" s="29" t="s">
        <v>239</v>
      </c>
      <c r="O67" s="222">
        <v>9.5000000000000001E-2</v>
      </c>
    </row>
    <row r="68" spans="1:15" ht="15.95" customHeight="1" x14ac:dyDescent="0.25">
      <c r="A68" s="255" t="s">
        <v>128</v>
      </c>
      <c r="B68" s="17"/>
      <c r="C68" s="17"/>
      <c r="D68" s="12"/>
      <c r="E68" s="12"/>
      <c r="L68" s="1"/>
      <c r="N68" s="29" t="s">
        <v>240</v>
      </c>
      <c r="O68" s="222">
        <v>9.5000000000000001E-2</v>
      </c>
    </row>
    <row r="69" spans="1:15" ht="15.95" customHeight="1" x14ac:dyDescent="0.25">
      <c r="A69" s="255" t="s">
        <v>3146</v>
      </c>
      <c r="B69" s="17"/>
      <c r="C69" s="17"/>
      <c r="D69" s="12"/>
      <c r="E69" s="12"/>
      <c r="L69" s="1"/>
      <c r="N69" s="29" t="s">
        <v>477</v>
      </c>
      <c r="O69" s="222">
        <v>9.5000000000000001E-2</v>
      </c>
    </row>
    <row r="70" spans="1:15" ht="15.95" customHeight="1" x14ac:dyDescent="0.25">
      <c r="A70" s="255" t="s">
        <v>3147</v>
      </c>
      <c r="B70" s="17"/>
      <c r="C70" s="17"/>
      <c r="D70" s="12"/>
      <c r="E70" s="12"/>
      <c r="L70" s="1"/>
      <c r="N70" s="29" t="s">
        <v>478</v>
      </c>
      <c r="O70" s="222">
        <v>9.5000000000000001E-2</v>
      </c>
    </row>
    <row r="71" spans="1:15" ht="15.95" customHeight="1" x14ac:dyDescent="0.25">
      <c r="A71" s="255" t="s">
        <v>3148</v>
      </c>
      <c r="B71" s="17"/>
      <c r="C71" s="17"/>
      <c r="D71" s="12"/>
      <c r="E71" s="12"/>
      <c r="L71" s="1"/>
    </row>
    <row r="72" spans="1:15" ht="15.95" customHeight="1" x14ac:dyDescent="0.25">
      <c r="A72" s="255" t="s">
        <v>3149</v>
      </c>
      <c r="B72" s="17"/>
      <c r="C72" s="17"/>
      <c r="D72" s="12"/>
      <c r="E72" s="12"/>
      <c r="L72" s="1"/>
    </row>
    <row r="73" spans="1:15" ht="15.95" customHeight="1" x14ac:dyDescent="0.25">
      <c r="A73" s="255" t="s">
        <v>3150</v>
      </c>
      <c r="B73" s="17"/>
      <c r="C73" s="17"/>
      <c r="D73" s="12"/>
      <c r="E73" s="12"/>
      <c r="L73" s="1"/>
    </row>
    <row r="74" spans="1:15" ht="15.95" customHeight="1" x14ac:dyDescent="0.25">
      <c r="A74" s="255" t="s">
        <v>3151</v>
      </c>
      <c r="B74" s="17"/>
      <c r="C74" s="17"/>
      <c r="D74" s="12"/>
      <c r="E74" s="12"/>
      <c r="L74" s="1"/>
    </row>
    <row r="75" spans="1:15" ht="15.95" customHeight="1" x14ac:dyDescent="0.25">
      <c r="A75" s="255" t="s">
        <v>3152</v>
      </c>
      <c r="B75" s="17"/>
      <c r="C75" s="17"/>
      <c r="D75" s="12"/>
      <c r="E75" s="12"/>
      <c r="L75" s="1"/>
    </row>
    <row r="76" spans="1:15" ht="15.95" customHeight="1" x14ac:dyDescent="0.25">
      <c r="A76" s="255" t="s">
        <v>3153</v>
      </c>
      <c r="B76" s="17"/>
      <c r="C76" s="17"/>
      <c r="D76" s="12"/>
      <c r="E76" s="12"/>
      <c r="L76" s="1"/>
    </row>
    <row r="77" spans="1:15" ht="15.95" customHeight="1" x14ac:dyDescent="0.25">
      <c r="A77" s="255" t="s">
        <v>2937</v>
      </c>
      <c r="B77" s="17"/>
      <c r="C77" s="17"/>
      <c r="D77" s="12"/>
      <c r="E77" s="12"/>
      <c r="L77" s="1"/>
    </row>
    <row r="78" spans="1:15" ht="15.95" customHeight="1" x14ac:dyDescent="0.25">
      <c r="A78" s="255" t="s">
        <v>2938</v>
      </c>
      <c r="B78" s="17"/>
      <c r="C78" s="17"/>
      <c r="D78" s="12"/>
      <c r="E78" s="12"/>
      <c r="F78" s="1" t="s">
        <v>160</v>
      </c>
      <c r="L78" s="1"/>
    </row>
    <row r="79" spans="1:15" ht="15.95" customHeight="1" x14ac:dyDescent="0.25">
      <c r="A79" s="255" t="s">
        <v>2939</v>
      </c>
      <c r="B79" s="17"/>
      <c r="C79" s="17"/>
      <c r="D79" s="12"/>
      <c r="E79" s="12"/>
      <c r="L79" s="1"/>
    </row>
    <row r="80" spans="1:15" ht="15.95" customHeight="1" x14ac:dyDescent="0.25">
      <c r="A80" s="255" t="s">
        <v>2940</v>
      </c>
      <c r="B80" s="17"/>
      <c r="C80" s="17"/>
      <c r="D80" s="12"/>
      <c r="E80" s="12"/>
      <c r="L80" s="1"/>
    </row>
    <row r="81" spans="1:15" ht="15.95" customHeight="1" x14ac:dyDescent="0.25">
      <c r="A81" s="255" t="s">
        <v>129</v>
      </c>
      <c r="B81" s="17"/>
      <c r="C81" s="17"/>
      <c r="D81" s="12"/>
      <c r="E81" s="12"/>
      <c r="L81" s="1"/>
    </row>
    <row r="82" spans="1:15" ht="15.95" customHeight="1" x14ac:dyDescent="0.25">
      <c r="A82" s="255" t="s">
        <v>2941</v>
      </c>
      <c r="B82" s="17"/>
      <c r="C82" s="17"/>
      <c r="D82" s="12"/>
      <c r="E82" s="12"/>
      <c r="L82" s="1"/>
    </row>
    <row r="83" spans="1:15" ht="15.95" customHeight="1" x14ac:dyDescent="0.25">
      <c r="A83" s="255" t="s">
        <v>2942</v>
      </c>
      <c r="B83" s="17"/>
      <c r="C83" s="17"/>
      <c r="D83" s="12"/>
      <c r="E83" s="12"/>
      <c r="L83" s="1"/>
    </row>
    <row r="84" spans="1:15" ht="15.95" customHeight="1" x14ac:dyDescent="0.25">
      <c r="A84" s="255" t="s">
        <v>2943</v>
      </c>
      <c r="B84" s="17"/>
      <c r="C84" s="17"/>
      <c r="D84" s="12"/>
      <c r="E84" s="12"/>
      <c r="L84" s="1"/>
    </row>
    <row r="85" spans="1:15" ht="15.95" customHeight="1" x14ac:dyDescent="0.25">
      <c r="A85" s="255" t="s">
        <v>2944</v>
      </c>
      <c r="B85" s="17"/>
      <c r="C85" s="17"/>
      <c r="D85" s="12"/>
      <c r="E85" s="12"/>
      <c r="L85" s="1"/>
    </row>
    <row r="86" spans="1:15" ht="15.95" customHeight="1" x14ac:dyDescent="0.25">
      <c r="A86" s="255" t="s">
        <v>2945</v>
      </c>
      <c r="B86" s="17"/>
      <c r="C86" s="17"/>
      <c r="D86" s="12"/>
      <c r="E86" s="12"/>
      <c r="L86" s="1"/>
    </row>
    <row r="87" spans="1:15" ht="15.95" customHeight="1" x14ac:dyDescent="0.25">
      <c r="A87" s="255" t="s">
        <v>3154</v>
      </c>
      <c r="B87" s="17"/>
      <c r="C87" s="17"/>
      <c r="D87" s="12"/>
      <c r="E87" s="12"/>
      <c r="L87" s="1"/>
    </row>
    <row r="88" spans="1:15" ht="15.95" customHeight="1" x14ac:dyDescent="0.25">
      <c r="A88" s="255" t="s">
        <v>3155</v>
      </c>
      <c r="B88" s="17"/>
      <c r="C88" s="17"/>
      <c r="D88" s="12"/>
      <c r="E88" s="12"/>
      <c r="L88" s="1"/>
      <c r="N88" s="14"/>
      <c r="O88" s="223"/>
    </row>
    <row r="89" spans="1:15" ht="15.95" customHeight="1" x14ac:dyDescent="0.25">
      <c r="A89" s="255" t="s">
        <v>2946</v>
      </c>
      <c r="B89" s="17"/>
      <c r="C89" s="17"/>
      <c r="D89" s="12"/>
      <c r="E89" s="12"/>
      <c r="L89" s="1"/>
      <c r="N89" s="14"/>
      <c r="O89" s="223"/>
    </row>
    <row r="90" spans="1:15" ht="15.95" customHeight="1" x14ac:dyDescent="0.25">
      <c r="A90" s="255" t="s">
        <v>2947</v>
      </c>
      <c r="B90" s="17"/>
      <c r="C90" s="17"/>
      <c r="D90" s="12"/>
      <c r="E90" s="12"/>
      <c r="L90" s="1"/>
      <c r="N90" s="14"/>
      <c r="O90" s="223"/>
    </row>
    <row r="91" spans="1:15" ht="15.95" customHeight="1" x14ac:dyDescent="0.25">
      <c r="A91" s="255" t="s">
        <v>3156</v>
      </c>
      <c r="B91" s="17"/>
      <c r="C91" s="17"/>
      <c r="D91" s="12"/>
      <c r="E91" s="12"/>
      <c r="L91" s="1"/>
      <c r="N91" s="14"/>
      <c r="O91" s="223"/>
    </row>
    <row r="92" spans="1:15" ht="15.95" customHeight="1" x14ac:dyDescent="0.25">
      <c r="A92" s="255" t="s">
        <v>2948</v>
      </c>
      <c r="B92" s="17"/>
      <c r="C92" s="17"/>
      <c r="D92" s="12"/>
      <c r="E92" s="12"/>
      <c r="L92" s="1"/>
      <c r="N92" s="14"/>
      <c r="O92" s="223"/>
    </row>
    <row r="93" spans="1:15" ht="15.95" customHeight="1" x14ac:dyDescent="0.25">
      <c r="A93" s="255" t="s">
        <v>2949</v>
      </c>
      <c r="B93" s="17"/>
      <c r="C93" s="17"/>
      <c r="D93" s="12"/>
      <c r="E93" s="12"/>
      <c r="L93" s="1"/>
      <c r="N93" s="14"/>
      <c r="O93" s="223"/>
    </row>
    <row r="94" spans="1:15" ht="15.95" customHeight="1" x14ac:dyDescent="0.25">
      <c r="A94" s="255" t="s">
        <v>2950</v>
      </c>
      <c r="B94" s="17"/>
      <c r="C94" s="17"/>
      <c r="D94" s="12"/>
      <c r="E94" s="12"/>
      <c r="L94" s="1"/>
      <c r="N94" s="14"/>
      <c r="O94" s="223"/>
    </row>
    <row r="95" spans="1:15" ht="15.95" customHeight="1" x14ac:dyDescent="0.25">
      <c r="A95" s="255" t="s">
        <v>3157</v>
      </c>
      <c r="B95" s="17"/>
      <c r="C95" s="17"/>
      <c r="D95" s="12"/>
      <c r="E95" s="12"/>
      <c r="L95" s="1"/>
      <c r="N95" s="14"/>
      <c r="O95" s="223"/>
    </row>
    <row r="96" spans="1:15" ht="15.95" customHeight="1" x14ac:dyDescent="0.25">
      <c r="A96" s="255" t="s">
        <v>2951</v>
      </c>
      <c r="B96" s="17"/>
      <c r="C96" s="17"/>
      <c r="D96" s="12"/>
      <c r="E96" s="12"/>
      <c r="L96" s="1"/>
      <c r="N96" s="14"/>
      <c r="O96" s="223"/>
    </row>
    <row r="97" spans="1:15" ht="15.95" customHeight="1" x14ac:dyDescent="0.25">
      <c r="A97" s="255" t="s">
        <v>2952</v>
      </c>
      <c r="B97" s="17"/>
      <c r="C97" s="17"/>
      <c r="D97" s="12"/>
      <c r="E97" s="12"/>
      <c r="L97" s="1"/>
      <c r="N97" s="14"/>
      <c r="O97" s="223"/>
    </row>
    <row r="98" spans="1:15" ht="15.95" customHeight="1" x14ac:dyDescent="0.25">
      <c r="A98" s="255" t="s">
        <v>2953</v>
      </c>
      <c r="B98" s="17"/>
      <c r="C98" s="17"/>
      <c r="D98" s="12"/>
      <c r="E98" s="12"/>
      <c r="L98" s="1"/>
      <c r="N98" s="14"/>
      <c r="O98" s="223"/>
    </row>
    <row r="99" spans="1:15" ht="15.95" customHeight="1" x14ac:dyDescent="0.25">
      <c r="A99" s="255" t="s">
        <v>130</v>
      </c>
      <c r="B99" s="17"/>
      <c r="C99" s="17"/>
      <c r="D99" s="12"/>
      <c r="E99" s="12"/>
      <c r="L99" s="1"/>
      <c r="N99" s="14"/>
      <c r="O99" s="223"/>
    </row>
    <row r="100" spans="1:15" ht="15.95" customHeight="1" x14ac:dyDescent="0.25">
      <c r="A100" s="255" t="s">
        <v>2954</v>
      </c>
      <c r="B100" s="17"/>
      <c r="C100" s="17"/>
      <c r="D100" s="12"/>
      <c r="E100" s="12"/>
      <c r="L100" s="1"/>
      <c r="N100" s="14"/>
      <c r="O100" s="223"/>
    </row>
    <row r="101" spans="1:15" ht="15.95" customHeight="1" x14ac:dyDescent="0.25">
      <c r="A101" s="255" t="s">
        <v>2955</v>
      </c>
      <c r="B101" s="17"/>
      <c r="C101" s="17"/>
      <c r="D101" s="12"/>
      <c r="E101" s="12"/>
      <c r="L101" s="1"/>
      <c r="N101" s="14"/>
      <c r="O101" s="223"/>
    </row>
    <row r="102" spans="1:15" ht="15.95" customHeight="1" x14ac:dyDescent="0.25">
      <c r="A102" s="255" t="s">
        <v>2956</v>
      </c>
      <c r="B102" s="17"/>
      <c r="C102" s="17"/>
      <c r="D102" s="12"/>
      <c r="E102" s="12"/>
      <c r="L102" s="1"/>
      <c r="N102" s="14"/>
      <c r="O102" s="223"/>
    </row>
    <row r="103" spans="1:15" ht="15.95" customHeight="1" x14ac:dyDescent="0.25">
      <c r="A103" s="255" t="s">
        <v>2957</v>
      </c>
      <c r="B103" s="17"/>
      <c r="C103" s="17"/>
      <c r="D103" s="12"/>
      <c r="E103" s="12"/>
      <c r="L103" s="1"/>
      <c r="N103" s="14"/>
      <c r="O103" s="223"/>
    </row>
    <row r="104" spans="1:15" ht="15.95" customHeight="1" x14ac:dyDescent="0.25">
      <c r="A104" s="255" t="s">
        <v>176</v>
      </c>
      <c r="B104" s="17"/>
      <c r="C104" s="17"/>
      <c r="D104" s="12"/>
      <c r="E104" s="12"/>
      <c r="L104" s="1"/>
      <c r="M104" s="14"/>
      <c r="N104" s="14"/>
      <c r="O104" s="223"/>
    </row>
    <row r="105" spans="1:15" ht="15.95" customHeight="1" x14ac:dyDescent="0.25">
      <c r="A105" s="255" t="s">
        <v>177</v>
      </c>
      <c r="B105" s="17"/>
      <c r="C105" s="17"/>
      <c r="D105" s="12"/>
      <c r="E105" s="12"/>
      <c r="L105" s="1"/>
      <c r="M105" s="14"/>
      <c r="N105" s="14"/>
      <c r="O105" s="223"/>
    </row>
    <row r="106" spans="1:15" ht="15.95" customHeight="1" x14ac:dyDescent="0.25">
      <c r="A106" s="255" t="s">
        <v>131</v>
      </c>
      <c r="B106" s="17"/>
      <c r="C106" s="17"/>
      <c r="D106" s="12"/>
      <c r="E106" s="12"/>
      <c r="L106" s="1"/>
      <c r="M106" s="14"/>
      <c r="N106" s="14"/>
      <c r="O106" s="223"/>
    </row>
    <row r="107" spans="1:15" ht="15.95" customHeight="1" x14ac:dyDescent="0.25">
      <c r="A107" s="255" t="s">
        <v>3158</v>
      </c>
      <c r="B107" s="17"/>
      <c r="C107" s="17"/>
      <c r="D107" s="12"/>
      <c r="E107" s="12"/>
      <c r="L107" s="1"/>
      <c r="M107" s="14"/>
      <c r="N107" s="14"/>
      <c r="O107" s="223"/>
    </row>
    <row r="108" spans="1:15" ht="15.95" customHeight="1" x14ac:dyDescent="0.25">
      <c r="A108" s="255" t="s">
        <v>2886</v>
      </c>
      <c r="B108" s="17"/>
      <c r="C108" s="17"/>
      <c r="D108" s="12"/>
      <c r="E108" s="12"/>
      <c r="L108" s="1"/>
      <c r="M108" s="14"/>
      <c r="N108" s="14"/>
      <c r="O108" s="223"/>
    </row>
    <row r="109" spans="1:15" ht="15.95" customHeight="1" x14ac:dyDescent="0.25">
      <c r="A109" s="255" t="s">
        <v>3159</v>
      </c>
      <c r="B109" s="17"/>
      <c r="C109" s="17"/>
      <c r="D109" s="12"/>
      <c r="E109" s="12"/>
      <c r="L109" s="1"/>
      <c r="M109" s="14"/>
      <c r="N109" s="14"/>
      <c r="O109" s="223"/>
    </row>
    <row r="110" spans="1:15" ht="15.95" customHeight="1" x14ac:dyDescent="0.25">
      <c r="A110" s="255" t="s">
        <v>3160</v>
      </c>
      <c r="B110" s="17"/>
      <c r="C110" s="17"/>
      <c r="D110" s="12"/>
      <c r="E110" s="12"/>
      <c r="L110" s="1"/>
      <c r="M110" s="14"/>
      <c r="N110" s="14"/>
      <c r="O110" s="223"/>
    </row>
    <row r="111" spans="1:15" ht="15.95" customHeight="1" x14ac:dyDescent="0.25">
      <c r="A111" s="255" t="s">
        <v>2887</v>
      </c>
      <c r="B111" s="17"/>
      <c r="C111" s="17"/>
      <c r="D111" s="12"/>
      <c r="E111" s="12"/>
      <c r="L111" s="1"/>
      <c r="M111" s="14"/>
      <c r="N111" s="14"/>
      <c r="O111" s="223"/>
    </row>
    <row r="112" spans="1:15" ht="15.95" customHeight="1" x14ac:dyDescent="0.25">
      <c r="A112" s="255" t="s">
        <v>2958</v>
      </c>
      <c r="B112" s="17"/>
      <c r="C112" s="17"/>
      <c r="D112" s="12"/>
      <c r="E112" s="12"/>
      <c r="L112" s="1"/>
      <c r="M112" s="14"/>
      <c r="N112" s="14"/>
      <c r="O112" s="223"/>
    </row>
    <row r="113" spans="1:15" ht="15.95" customHeight="1" x14ac:dyDescent="0.25">
      <c r="A113" s="255" t="s">
        <v>3161</v>
      </c>
      <c r="B113" s="17"/>
      <c r="C113" s="17"/>
      <c r="D113" s="12"/>
      <c r="E113" s="12"/>
      <c r="L113" s="1"/>
      <c r="M113" s="14"/>
      <c r="N113" s="14"/>
      <c r="O113" s="223"/>
    </row>
    <row r="114" spans="1:15" ht="15.95" customHeight="1" x14ac:dyDescent="0.25">
      <c r="A114" s="255" t="s">
        <v>3162</v>
      </c>
      <c r="B114" s="17"/>
      <c r="C114" s="17"/>
      <c r="D114" s="12"/>
      <c r="E114" s="12"/>
      <c r="L114" s="1"/>
      <c r="M114" s="14"/>
      <c r="N114" s="14"/>
      <c r="O114" s="223"/>
    </row>
    <row r="115" spans="1:15" ht="15.95" customHeight="1" x14ac:dyDescent="0.25">
      <c r="A115" s="255" t="s">
        <v>2888</v>
      </c>
      <c r="B115" s="17"/>
      <c r="C115" s="17"/>
      <c r="D115" s="12"/>
      <c r="E115" s="12"/>
      <c r="L115" s="1"/>
      <c r="M115" s="14"/>
      <c r="N115" s="14"/>
      <c r="O115" s="223"/>
    </row>
    <row r="116" spans="1:15" ht="15.95" customHeight="1" x14ac:dyDescent="0.25">
      <c r="A116" s="255" t="s">
        <v>2959</v>
      </c>
      <c r="B116" s="17"/>
      <c r="C116" s="17"/>
      <c r="D116" s="12"/>
      <c r="E116" s="12"/>
      <c r="L116" s="1"/>
      <c r="M116" s="14"/>
      <c r="N116" s="14"/>
      <c r="O116" s="223"/>
    </row>
    <row r="117" spans="1:15" ht="15.95" customHeight="1" x14ac:dyDescent="0.25">
      <c r="A117" s="255" t="s">
        <v>2960</v>
      </c>
      <c r="B117" s="17"/>
      <c r="C117" s="17"/>
      <c r="D117" s="12"/>
      <c r="E117" s="12"/>
      <c r="L117" s="1"/>
      <c r="M117" s="14"/>
      <c r="N117" s="14"/>
      <c r="O117" s="223"/>
    </row>
    <row r="118" spans="1:15" ht="15.95" customHeight="1" x14ac:dyDescent="0.25">
      <c r="A118" s="255" t="s">
        <v>2889</v>
      </c>
      <c r="B118" s="17"/>
      <c r="C118" s="17"/>
      <c r="D118" s="12"/>
      <c r="E118" s="12"/>
      <c r="L118" s="1"/>
      <c r="M118" s="14"/>
      <c r="N118" s="14"/>
      <c r="O118" s="223"/>
    </row>
    <row r="119" spans="1:15" ht="15.95" customHeight="1" x14ac:dyDescent="0.25">
      <c r="A119" s="255" t="s">
        <v>2890</v>
      </c>
      <c r="B119" s="17"/>
      <c r="C119" s="17"/>
      <c r="D119" s="12"/>
      <c r="E119" s="12"/>
      <c r="L119" s="1"/>
      <c r="M119" s="14"/>
      <c r="N119" s="14"/>
      <c r="O119" s="223"/>
    </row>
    <row r="120" spans="1:15" ht="15.95" customHeight="1" x14ac:dyDescent="0.25">
      <c r="A120" s="255" t="s">
        <v>2961</v>
      </c>
      <c r="B120" s="17"/>
      <c r="C120" s="17"/>
      <c r="D120" s="12"/>
      <c r="E120" s="12"/>
      <c r="L120" s="1"/>
      <c r="M120" s="14"/>
      <c r="N120" s="14"/>
      <c r="O120" s="223"/>
    </row>
    <row r="121" spans="1:15" ht="15.95" customHeight="1" x14ac:dyDescent="0.25">
      <c r="A121" s="255" t="s">
        <v>2962</v>
      </c>
      <c r="B121" s="17"/>
      <c r="C121" s="17"/>
      <c r="D121" s="12"/>
      <c r="E121" s="12"/>
      <c r="L121" s="1"/>
      <c r="M121" s="14"/>
      <c r="N121" s="14"/>
      <c r="O121" s="223"/>
    </row>
    <row r="122" spans="1:15" ht="15.95" customHeight="1" x14ac:dyDescent="0.25">
      <c r="A122" s="255" t="s">
        <v>2963</v>
      </c>
      <c r="B122" s="17"/>
      <c r="C122" s="17"/>
      <c r="D122" s="12"/>
      <c r="E122" s="12"/>
      <c r="L122" s="1"/>
    </row>
    <row r="123" spans="1:15" ht="15.95" customHeight="1" x14ac:dyDescent="0.25">
      <c r="A123" s="255" t="s">
        <v>2964</v>
      </c>
      <c r="B123" s="17"/>
      <c r="C123" s="17"/>
      <c r="D123" s="12"/>
      <c r="E123" s="12"/>
      <c r="L123" s="1"/>
    </row>
    <row r="124" spans="1:15" ht="15.95" customHeight="1" x14ac:dyDescent="0.25">
      <c r="A124" s="255" t="s">
        <v>2965</v>
      </c>
      <c r="B124" s="17"/>
      <c r="C124" s="17"/>
      <c r="D124" s="12"/>
      <c r="E124" s="12"/>
      <c r="L124" s="1"/>
    </row>
    <row r="125" spans="1:15" ht="15.95" customHeight="1" x14ac:dyDescent="0.25">
      <c r="A125" s="255" t="s">
        <v>2966</v>
      </c>
      <c r="B125" s="17"/>
      <c r="C125" s="17"/>
      <c r="D125" s="12"/>
      <c r="E125" s="12"/>
      <c r="L125" s="1"/>
    </row>
    <row r="126" spans="1:15" ht="15.95" customHeight="1" x14ac:dyDescent="0.25">
      <c r="A126" s="255" t="s">
        <v>2967</v>
      </c>
      <c r="B126" s="17"/>
      <c r="C126" s="17"/>
      <c r="D126" s="12"/>
      <c r="E126" s="12"/>
      <c r="L126" s="1"/>
    </row>
    <row r="127" spans="1:15" ht="15.95" customHeight="1" x14ac:dyDescent="0.25">
      <c r="A127" s="255" t="s">
        <v>2968</v>
      </c>
      <c r="B127" s="17"/>
      <c r="C127" s="17"/>
      <c r="D127" s="12"/>
      <c r="E127" s="12"/>
      <c r="L127" s="1"/>
    </row>
    <row r="128" spans="1:15" ht="15.95" customHeight="1" x14ac:dyDescent="0.25">
      <c r="A128" s="255" t="s">
        <v>2969</v>
      </c>
      <c r="B128" s="17"/>
      <c r="C128" s="17"/>
      <c r="D128" s="12"/>
      <c r="E128" s="12"/>
      <c r="L128" s="1"/>
    </row>
    <row r="129" spans="1:12" ht="15.95" customHeight="1" x14ac:dyDescent="0.25">
      <c r="A129" s="255" t="s">
        <v>2970</v>
      </c>
      <c r="B129" s="17"/>
      <c r="C129" s="17"/>
      <c r="D129" s="12"/>
      <c r="E129" s="12"/>
      <c r="L129" s="1"/>
    </row>
    <row r="130" spans="1:12" ht="15.95" customHeight="1" x14ac:dyDescent="0.25">
      <c r="A130" s="255" t="s">
        <v>2971</v>
      </c>
      <c r="B130" s="17"/>
      <c r="C130" s="17"/>
      <c r="D130" s="12"/>
      <c r="E130" s="12"/>
      <c r="L130" s="1"/>
    </row>
    <row r="131" spans="1:12" ht="15.95" customHeight="1" x14ac:dyDescent="0.25">
      <c r="A131" s="255" t="s">
        <v>2972</v>
      </c>
      <c r="B131" s="17"/>
      <c r="C131" s="17"/>
      <c r="D131" s="12"/>
      <c r="E131" s="12"/>
      <c r="L131" s="1"/>
    </row>
    <row r="132" spans="1:12" ht="15.95" customHeight="1" x14ac:dyDescent="0.25">
      <c r="A132" s="255" t="s">
        <v>2973</v>
      </c>
      <c r="B132" s="17"/>
      <c r="C132" s="17"/>
      <c r="D132" s="12"/>
      <c r="E132" s="12"/>
      <c r="L132" s="1"/>
    </row>
    <row r="133" spans="1:12" ht="15.95" customHeight="1" x14ac:dyDescent="0.25">
      <c r="A133" s="255" t="s">
        <v>2974</v>
      </c>
      <c r="B133" s="17"/>
      <c r="C133" s="17"/>
      <c r="D133" s="12"/>
      <c r="E133" s="12"/>
      <c r="L133" s="1"/>
    </row>
    <row r="134" spans="1:12" ht="15.95" customHeight="1" x14ac:dyDescent="0.25">
      <c r="A134" s="255" t="s">
        <v>2975</v>
      </c>
      <c r="B134" s="17"/>
      <c r="C134" s="17"/>
      <c r="D134" s="12"/>
      <c r="E134" s="12"/>
      <c r="L134" s="1"/>
    </row>
    <row r="135" spans="1:12" ht="15.95" customHeight="1" x14ac:dyDescent="0.25">
      <c r="A135" s="255" t="s">
        <v>2976</v>
      </c>
      <c r="B135" s="17"/>
      <c r="C135" s="17"/>
      <c r="D135" s="12"/>
      <c r="E135" s="12"/>
      <c r="L135" s="1"/>
    </row>
    <row r="136" spans="1:12" ht="15.95" customHeight="1" x14ac:dyDescent="0.25">
      <c r="A136" s="255" t="s">
        <v>2977</v>
      </c>
      <c r="B136" s="17"/>
      <c r="C136" s="17"/>
      <c r="D136" s="12"/>
      <c r="E136" s="12"/>
      <c r="L136" s="1"/>
    </row>
    <row r="137" spans="1:12" ht="15.95" customHeight="1" x14ac:dyDescent="0.25">
      <c r="A137" s="255" t="s">
        <v>2978</v>
      </c>
      <c r="B137" s="17"/>
      <c r="C137" s="17"/>
      <c r="D137" s="12"/>
      <c r="E137" s="12"/>
      <c r="L137" s="1"/>
    </row>
    <row r="138" spans="1:12" ht="15.95" customHeight="1" x14ac:dyDescent="0.25">
      <c r="A138" s="255" t="s">
        <v>2979</v>
      </c>
      <c r="B138" s="17"/>
      <c r="C138" s="17"/>
      <c r="D138" s="12"/>
      <c r="E138" s="12"/>
      <c r="L138" s="1"/>
    </row>
    <row r="139" spans="1:12" ht="15.95" customHeight="1" x14ac:dyDescent="0.25">
      <c r="A139" s="255" t="s">
        <v>2891</v>
      </c>
      <c r="B139" s="17"/>
      <c r="C139" s="17"/>
      <c r="D139" s="12"/>
      <c r="E139" s="12"/>
      <c r="L139" s="1"/>
    </row>
    <row r="140" spans="1:12" ht="15.95" customHeight="1" x14ac:dyDescent="0.25">
      <c r="A140" s="255" t="s">
        <v>3163</v>
      </c>
      <c r="B140" s="17"/>
      <c r="C140" s="17"/>
      <c r="D140" s="12"/>
      <c r="E140" s="12"/>
      <c r="L140" s="1"/>
    </row>
    <row r="141" spans="1:12" ht="15.95" customHeight="1" x14ac:dyDescent="0.25">
      <c r="A141" s="255" t="s">
        <v>2980</v>
      </c>
      <c r="B141" s="17"/>
      <c r="C141" s="17"/>
      <c r="D141" s="12"/>
      <c r="E141" s="12"/>
      <c r="L141" s="1"/>
    </row>
    <row r="142" spans="1:12" ht="15.95" customHeight="1" x14ac:dyDescent="0.25">
      <c r="A142" s="255" t="s">
        <v>2981</v>
      </c>
      <c r="B142" s="17"/>
      <c r="C142" s="17"/>
      <c r="D142" s="12"/>
      <c r="E142" s="12"/>
      <c r="L142" s="1"/>
    </row>
    <row r="143" spans="1:12" ht="15.95" customHeight="1" x14ac:dyDescent="0.25">
      <c r="A143" s="255" t="s">
        <v>2982</v>
      </c>
      <c r="B143" s="17"/>
      <c r="C143" s="17"/>
      <c r="D143" s="12"/>
      <c r="E143" s="12"/>
      <c r="L143" s="1"/>
    </row>
    <row r="144" spans="1:12" ht="15.95" customHeight="1" x14ac:dyDescent="0.25">
      <c r="A144" s="255" t="s">
        <v>2983</v>
      </c>
      <c r="B144" s="17"/>
      <c r="C144" s="17"/>
      <c r="D144" s="12"/>
      <c r="E144" s="12"/>
      <c r="L144" s="1"/>
    </row>
    <row r="145" spans="1:12" ht="15.95" customHeight="1" x14ac:dyDescent="0.25">
      <c r="A145" s="255" t="s">
        <v>2984</v>
      </c>
      <c r="B145" s="17"/>
      <c r="C145" s="17"/>
      <c r="D145" s="12"/>
      <c r="E145" s="12"/>
      <c r="L145" s="1"/>
    </row>
    <row r="146" spans="1:12" ht="15.95" customHeight="1" x14ac:dyDescent="0.25">
      <c r="A146" s="255" t="s">
        <v>2985</v>
      </c>
      <c r="B146" s="17"/>
      <c r="C146" s="17"/>
      <c r="D146" s="12"/>
      <c r="E146" s="12"/>
      <c r="L146" s="1"/>
    </row>
    <row r="147" spans="1:12" ht="15.95" customHeight="1" x14ac:dyDescent="0.25">
      <c r="A147" s="255" t="s">
        <v>2986</v>
      </c>
      <c r="B147" s="17"/>
      <c r="C147" s="17"/>
      <c r="D147" s="12"/>
      <c r="E147" s="12"/>
      <c r="L147" s="1"/>
    </row>
    <row r="148" spans="1:12" ht="15.95" customHeight="1" x14ac:dyDescent="0.25">
      <c r="A148" s="255" t="s">
        <v>2987</v>
      </c>
      <c r="B148" s="17"/>
      <c r="C148" s="17"/>
      <c r="D148" s="12"/>
      <c r="E148" s="12"/>
      <c r="L148" s="1"/>
    </row>
    <row r="149" spans="1:12" ht="15.95" customHeight="1" x14ac:dyDescent="0.25">
      <c r="A149" s="255" t="s">
        <v>2988</v>
      </c>
      <c r="B149" s="17"/>
      <c r="C149" s="17"/>
      <c r="D149" s="12"/>
      <c r="E149" s="12"/>
      <c r="L149" s="1"/>
    </row>
    <row r="150" spans="1:12" ht="15.95" customHeight="1" x14ac:dyDescent="0.25">
      <c r="A150" s="255" t="s">
        <v>2989</v>
      </c>
      <c r="B150" s="17"/>
      <c r="C150" s="17"/>
      <c r="D150" s="12"/>
      <c r="E150" s="12"/>
      <c r="L150" s="1"/>
    </row>
    <row r="151" spans="1:12" ht="15.95" customHeight="1" x14ac:dyDescent="0.25">
      <c r="A151" s="255" t="s">
        <v>2892</v>
      </c>
      <c r="B151" s="17"/>
      <c r="C151" s="17"/>
      <c r="D151" s="12"/>
      <c r="E151" s="12"/>
      <c r="L151" s="1"/>
    </row>
    <row r="152" spans="1:12" ht="15.95" customHeight="1" x14ac:dyDescent="0.25">
      <c r="A152" s="255" t="s">
        <v>2893</v>
      </c>
      <c r="B152" s="17"/>
      <c r="C152" s="17"/>
      <c r="D152" s="12"/>
      <c r="E152" s="12"/>
      <c r="L152" s="1"/>
    </row>
    <row r="153" spans="1:12" ht="15.95" customHeight="1" x14ac:dyDescent="0.25">
      <c r="A153" s="255" t="s">
        <v>2894</v>
      </c>
      <c r="B153" s="17"/>
      <c r="C153" s="17"/>
      <c r="D153" s="12"/>
      <c r="E153" s="12"/>
      <c r="L153" s="1"/>
    </row>
    <row r="154" spans="1:12" ht="15.95" customHeight="1" x14ac:dyDescent="0.25">
      <c r="A154" s="255" t="s">
        <v>2990</v>
      </c>
      <c r="B154" s="17"/>
      <c r="C154" s="17"/>
      <c r="D154" s="12"/>
      <c r="E154" s="12"/>
      <c r="L154" s="1"/>
    </row>
    <row r="155" spans="1:12" ht="15.95" customHeight="1" x14ac:dyDescent="0.25">
      <c r="A155" s="255" t="s">
        <v>2991</v>
      </c>
      <c r="B155" s="17"/>
      <c r="C155" s="17"/>
      <c r="D155" s="12"/>
      <c r="E155" s="12"/>
      <c r="L155" s="1"/>
    </row>
    <row r="156" spans="1:12" ht="15.95" customHeight="1" x14ac:dyDescent="0.25">
      <c r="A156" s="255" t="s">
        <v>2992</v>
      </c>
      <c r="B156" s="17"/>
      <c r="C156" s="17"/>
      <c r="D156" s="12"/>
      <c r="E156" s="12"/>
      <c r="L156" s="1"/>
    </row>
    <row r="157" spans="1:12" ht="15.95" customHeight="1" x14ac:dyDescent="0.25">
      <c r="A157" s="255" t="s">
        <v>2993</v>
      </c>
      <c r="B157" s="17"/>
      <c r="C157" s="17"/>
      <c r="D157" s="12"/>
      <c r="E157" s="12"/>
      <c r="L157" s="1"/>
    </row>
    <row r="158" spans="1:12" ht="15.95" customHeight="1" x14ac:dyDescent="0.25">
      <c r="A158" s="255" t="s">
        <v>2994</v>
      </c>
      <c r="B158" s="17"/>
      <c r="C158" s="17"/>
      <c r="D158" s="12"/>
      <c r="E158" s="12"/>
      <c r="L158" s="1"/>
    </row>
    <row r="159" spans="1:12" ht="15.95" customHeight="1" x14ac:dyDescent="0.25">
      <c r="A159" s="255" t="s">
        <v>2995</v>
      </c>
      <c r="B159" s="17"/>
      <c r="C159" s="17"/>
      <c r="D159" s="12"/>
      <c r="E159" s="12"/>
      <c r="L159" s="1"/>
    </row>
    <row r="160" spans="1:12" ht="15.95" customHeight="1" x14ac:dyDescent="0.25">
      <c r="A160" s="255" t="s">
        <v>2996</v>
      </c>
      <c r="B160" s="17"/>
      <c r="C160" s="17"/>
      <c r="D160" s="12"/>
      <c r="E160" s="12"/>
      <c r="L160" s="1"/>
    </row>
    <row r="161" spans="1:12" ht="15.95" customHeight="1" x14ac:dyDescent="0.25">
      <c r="A161" s="255" t="s">
        <v>2895</v>
      </c>
      <c r="B161" s="17"/>
      <c r="C161" s="17"/>
      <c r="D161" s="12"/>
      <c r="E161" s="12"/>
      <c r="L161" s="1"/>
    </row>
    <row r="162" spans="1:12" ht="15.95" customHeight="1" x14ac:dyDescent="0.25">
      <c r="A162" s="255" t="s">
        <v>2997</v>
      </c>
      <c r="B162" s="17"/>
      <c r="C162" s="17"/>
      <c r="D162" s="12"/>
      <c r="E162" s="12"/>
      <c r="L162" s="1"/>
    </row>
    <row r="163" spans="1:12" ht="15.95" customHeight="1" x14ac:dyDescent="0.25">
      <c r="A163" s="255" t="s">
        <v>2998</v>
      </c>
      <c r="B163" s="17"/>
      <c r="C163" s="17"/>
      <c r="D163" s="12"/>
      <c r="E163" s="12"/>
      <c r="L163" s="1"/>
    </row>
    <row r="164" spans="1:12" ht="15.95" customHeight="1" x14ac:dyDescent="0.25">
      <c r="A164" s="255" t="s">
        <v>2999</v>
      </c>
      <c r="B164" s="17"/>
      <c r="C164" s="17"/>
      <c r="D164" s="12"/>
      <c r="E164" s="12"/>
      <c r="L164" s="1"/>
    </row>
    <row r="165" spans="1:12" ht="15.95" customHeight="1" x14ac:dyDescent="0.25">
      <c r="A165" s="255" t="s">
        <v>3000</v>
      </c>
      <c r="B165" s="17"/>
      <c r="C165" s="17"/>
      <c r="D165" s="12"/>
      <c r="E165" s="12"/>
      <c r="L165" s="1"/>
    </row>
    <row r="166" spans="1:12" ht="15.95" customHeight="1" x14ac:dyDescent="0.25">
      <c r="A166" s="255" t="s">
        <v>3001</v>
      </c>
      <c r="B166" s="17"/>
      <c r="C166" s="17"/>
      <c r="D166" s="12"/>
      <c r="E166" s="12"/>
      <c r="L166" s="1"/>
    </row>
    <row r="167" spans="1:12" ht="15.95" customHeight="1" x14ac:dyDescent="0.25">
      <c r="A167" s="255" t="s">
        <v>3002</v>
      </c>
      <c r="B167" s="17"/>
      <c r="C167" s="17"/>
      <c r="D167" s="12"/>
      <c r="E167" s="12"/>
      <c r="L167" s="1"/>
    </row>
    <row r="168" spans="1:12" ht="15.95" customHeight="1" x14ac:dyDescent="0.25">
      <c r="A168" s="255" t="s">
        <v>3003</v>
      </c>
      <c r="B168" s="17"/>
      <c r="C168" s="17"/>
      <c r="D168" s="12"/>
      <c r="E168" s="12"/>
      <c r="L168" s="1"/>
    </row>
    <row r="169" spans="1:12" ht="15.95" customHeight="1" x14ac:dyDescent="0.25">
      <c r="A169" s="255" t="s">
        <v>2896</v>
      </c>
      <c r="B169" s="17"/>
      <c r="C169" s="17"/>
      <c r="D169" s="12"/>
      <c r="E169" s="12"/>
      <c r="L169" s="1"/>
    </row>
    <row r="170" spans="1:12" ht="15.95" customHeight="1" x14ac:dyDescent="0.25">
      <c r="A170" s="255" t="s">
        <v>3004</v>
      </c>
      <c r="B170" s="17"/>
      <c r="C170" s="17"/>
      <c r="D170" s="12"/>
      <c r="E170" s="12"/>
      <c r="L170" s="1"/>
    </row>
    <row r="171" spans="1:12" ht="15.95" customHeight="1" x14ac:dyDescent="0.25">
      <c r="A171" s="255" t="s">
        <v>3005</v>
      </c>
      <c r="B171" s="17"/>
      <c r="C171" s="17"/>
      <c r="D171" s="12"/>
      <c r="E171" s="12"/>
      <c r="L171" s="1"/>
    </row>
    <row r="172" spans="1:12" ht="15.95" customHeight="1" x14ac:dyDescent="0.25">
      <c r="A172" s="255" t="s">
        <v>3006</v>
      </c>
      <c r="B172" s="17"/>
      <c r="C172" s="17"/>
      <c r="D172" s="12"/>
      <c r="E172" s="12"/>
      <c r="L172" s="1"/>
    </row>
    <row r="173" spans="1:12" ht="15.95" customHeight="1" x14ac:dyDescent="0.25">
      <c r="A173" s="255" t="s">
        <v>3007</v>
      </c>
      <c r="B173" s="17"/>
      <c r="C173" s="17"/>
      <c r="D173" s="12"/>
      <c r="E173" s="12"/>
      <c r="L173" s="1"/>
    </row>
    <row r="174" spans="1:12" ht="15.95" customHeight="1" x14ac:dyDescent="0.25">
      <c r="A174" s="255" t="s">
        <v>2897</v>
      </c>
      <c r="B174" s="17"/>
      <c r="C174" s="17"/>
      <c r="D174" s="12"/>
      <c r="E174" s="12"/>
      <c r="L174" s="1"/>
    </row>
    <row r="175" spans="1:12" ht="15.95" customHeight="1" x14ac:dyDescent="0.25">
      <c r="A175" s="255" t="s">
        <v>3008</v>
      </c>
      <c r="B175" s="17"/>
      <c r="C175" s="17"/>
      <c r="D175" s="12"/>
      <c r="E175" s="12"/>
      <c r="L175" s="1"/>
    </row>
    <row r="176" spans="1:12" ht="15.95" customHeight="1" x14ac:dyDescent="0.25">
      <c r="A176" s="255" t="s">
        <v>3009</v>
      </c>
      <c r="B176" s="17"/>
      <c r="C176" s="17"/>
      <c r="D176" s="12"/>
      <c r="E176" s="12"/>
      <c r="L176" s="1"/>
    </row>
    <row r="177" spans="1:12" ht="15.95" customHeight="1" x14ac:dyDescent="0.25">
      <c r="A177" s="255" t="s">
        <v>3010</v>
      </c>
      <c r="B177" s="17"/>
      <c r="C177" s="17"/>
      <c r="D177" s="12"/>
      <c r="E177" s="12"/>
      <c r="L177" s="1"/>
    </row>
    <row r="178" spans="1:12" ht="15.95" customHeight="1" x14ac:dyDescent="0.25">
      <c r="A178" s="255" t="s">
        <v>3011</v>
      </c>
      <c r="B178" s="17"/>
      <c r="C178" s="17"/>
      <c r="D178" s="12"/>
      <c r="E178" s="12"/>
      <c r="L178" s="1"/>
    </row>
    <row r="179" spans="1:12" ht="15.95" customHeight="1" x14ac:dyDescent="0.25">
      <c r="A179" s="255" t="s">
        <v>3012</v>
      </c>
      <c r="B179" s="17"/>
      <c r="C179" s="17"/>
      <c r="D179" s="12"/>
      <c r="E179" s="12"/>
      <c r="L179" s="1"/>
    </row>
    <row r="180" spans="1:12" ht="15.95" customHeight="1" x14ac:dyDescent="0.25">
      <c r="A180" s="255" t="s">
        <v>3013</v>
      </c>
      <c r="B180" s="17"/>
      <c r="C180" s="17"/>
      <c r="D180" s="12"/>
      <c r="E180" s="12"/>
      <c r="L180" s="1"/>
    </row>
    <row r="181" spans="1:12" ht="15.95" customHeight="1" x14ac:dyDescent="0.25">
      <c r="A181" s="255" t="s">
        <v>3014</v>
      </c>
      <c r="B181" s="17"/>
      <c r="C181" s="17"/>
      <c r="D181" s="12"/>
      <c r="E181" s="12"/>
      <c r="L181" s="1"/>
    </row>
    <row r="182" spans="1:12" ht="15.95" customHeight="1" x14ac:dyDescent="0.25">
      <c r="A182" s="255" t="s">
        <v>3015</v>
      </c>
      <c r="B182" s="17"/>
      <c r="C182" s="17"/>
      <c r="D182" s="12"/>
      <c r="E182" s="12"/>
      <c r="L182" s="1"/>
    </row>
    <row r="183" spans="1:12" ht="15.95" customHeight="1" x14ac:dyDescent="0.25">
      <c r="A183" s="255" t="s">
        <v>3016</v>
      </c>
      <c r="B183" s="17"/>
      <c r="C183" s="17"/>
      <c r="D183" s="12"/>
      <c r="E183" s="12"/>
      <c r="L183" s="1"/>
    </row>
    <row r="184" spans="1:12" ht="15.95" customHeight="1" x14ac:dyDescent="0.25">
      <c r="A184" s="255" t="s">
        <v>3017</v>
      </c>
      <c r="B184" s="17"/>
      <c r="C184" s="17"/>
      <c r="D184" s="12"/>
      <c r="E184" s="12"/>
      <c r="L184" s="1"/>
    </row>
    <row r="185" spans="1:12" ht="15.95" customHeight="1" x14ac:dyDescent="0.25">
      <c r="A185" s="255" t="s">
        <v>3018</v>
      </c>
      <c r="B185" s="17"/>
      <c r="C185" s="17"/>
      <c r="D185" s="12"/>
      <c r="E185" s="12"/>
      <c r="L185" s="1"/>
    </row>
    <row r="186" spans="1:12" ht="15.95" customHeight="1" x14ac:dyDescent="0.25">
      <c r="A186" s="255" t="s">
        <v>2898</v>
      </c>
      <c r="B186" s="17"/>
      <c r="C186" s="17"/>
      <c r="D186" s="12"/>
      <c r="E186" s="12"/>
      <c r="L186" s="1"/>
    </row>
    <row r="187" spans="1:12" ht="15.95" customHeight="1" x14ac:dyDescent="0.25">
      <c r="A187" s="255" t="s">
        <v>2899</v>
      </c>
      <c r="B187" s="17"/>
      <c r="C187" s="17"/>
      <c r="D187" s="12"/>
      <c r="E187" s="12"/>
      <c r="L187" s="1"/>
    </row>
    <row r="188" spans="1:12" ht="15.95" customHeight="1" x14ac:dyDescent="0.25">
      <c r="A188" s="255" t="s">
        <v>2900</v>
      </c>
      <c r="B188" s="17"/>
      <c r="C188" s="17"/>
      <c r="D188" s="12"/>
      <c r="E188" s="12"/>
      <c r="L188" s="1"/>
    </row>
    <row r="189" spans="1:12" ht="15.95" customHeight="1" x14ac:dyDescent="0.25">
      <c r="A189" s="255" t="s">
        <v>2901</v>
      </c>
      <c r="B189" s="17"/>
      <c r="C189" s="17"/>
      <c r="D189" s="12"/>
      <c r="E189" s="12"/>
      <c r="L189" s="1"/>
    </row>
    <row r="190" spans="1:12" ht="15.95" customHeight="1" x14ac:dyDescent="0.25">
      <c r="A190" s="255" t="s">
        <v>3019</v>
      </c>
      <c r="B190" s="17"/>
      <c r="C190" s="17"/>
      <c r="D190" s="12"/>
      <c r="E190" s="12"/>
      <c r="L190" s="1"/>
    </row>
    <row r="191" spans="1:12" ht="15.95" customHeight="1" x14ac:dyDescent="0.25">
      <c r="A191" s="255" t="s">
        <v>2902</v>
      </c>
      <c r="B191" s="17"/>
      <c r="C191" s="17"/>
      <c r="D191" s="12"/>
      <c r="E191" s="12"/>
      <c r="L191" s="1"/>
    </row>
    <row r="192" spans="1:12" ht="15.95" customHeight="1" x14ac:dyDescent="0.25">
      <c r="A192" s="255" t="s">
        <v>3020</v>
      </c>
      <c r="B192" s="17"/>
      <c r="C192" s="17"/>
      <c r="D192" s="12"/>
      <c r="E192" s="12"/>
      <c r="L192" s="1"/>
    </row>
    <row r="193" spans="1:12" ht="15.95" customHeight="1" x14ac:dyDescent="0.25">
      <c r="A193" s="255" t="s">
        <v>3021</v>
      </c>
      <c r="B193" s="17"/>
      <c r="C193" s="17"/>
      <c r="D193" s="12"/>
      <c r="E193" s="12"/>
      <c r="L193" s="1"/>
    </row>
    <row r="194" spans="1:12" ht="15.95" customHeight="1" x14ac:dyDescent="0.25">
      <c r="A194" s="255" t="s">
        <v>3022</v>
      </c>
      <c r="B194" s="17"/>
      <c r="C194" s="17"/>
      <c r="D194" s="12"/>
      <c r="E194" s="12"/>
      <c r="L194" s="1"/>
    </row>
    <row r="195" spans="1:12" ht="15.95" customHeight="1" x14ac:dyDescent="0.25">
      <c r="A195" s="255" t="s">
        <v>3023</v>
      </c>
      <c r="B195" s="17"/>
      <c r="C195" s="17"/>
      <c r="D195" s="12"/>
      <c r="E195" s="12"/>
      <c r="L195" s="1"/>
    </row>
    <row r="196" spans="1:12" ht="15.95" customHeight="1" x14ac:dyDescent="0.25">
      <c r="A196" s="255" t="s">
        <v>3024</v>
      </c>
      <c r="B196" s="17"/>
      <c r="C196" s="17"/>
      <c r="D196" s="12"/>
      <c r="E196" s="12"/>
      <c r="L196" s="1"/>
    </row>
    <row r="197" spans="1:12" ht="15.95" customHeight="1" x14ac:dyDescent="0.25">
      <c r="A197" s="255" t="s">
        <v>3025</v>
      </c>
      <c r="B197" s="17"/>
      <c r="C197" s="17"/>
      <c r="D197" s="12"/>
      <c r="E197" s="12"/>
      <c r="L197" s="1"/>
    </row>
    <row r="198" spans="1:12" ht="15.95" customHeight="1" x14ac:dyDescent="0.25">
      <c r="A198" s="255" t="s">
        <v>3026</v>
      </c>
      <c r="B198" s="17"/>
      <c r="C198" s="17"/>
      <c r="D198" s="12"/>
      <c r="E198" s="12"/>
      <c r="L198" s="1"/>
    </row>
    <row r="199" spans="1:12" ht="15.95" customHeight="1" x14ac:dyDescent="0.25">
      <c r="A199" s="255" t="s">
        <v>3027</v>
      </c>
      <c r="B199" s="17"/>
      <c r="C199" s="17"/>
      <c r="D199" s="12"/>
      <c r="E199" s="12"/>
      <c r="L199" s="1"/>
    </row>
    <row r="200" spans="1:12" ht="15.95" customHeight="1" x14ac:dyDescent="0.25">
      <c r="A200" s="255" t="s">
        <v>3028</v>
      </c>
      <c r="B200" s="17"/>
      <c r="C200" s="17"/>
      <c r="D200" s="12"/>
      <c r="E200" s="12"/>
      <c r="L200" s="1"/>
    </row>
    <row r="201" spans="1:12" ht="15.95" customHeight="1" x14ac:dyDescent="0.25">
      <c r="A201" s="255" t="s">
        <v>3029</v>
      </c>
      <c r="B201" s="17"/>
      <c r="C201" s="17"/>
      <c r="D201" s="12"/>
      <c r="E201" s="12"/>
      <c r="L201" s="1"/>
    </row>
    <row r="202" spans="1:12" ht="15.95" customHeight="1" x14ac:dyDescent="0.25">
      <c r="A202" s="255" t="s">
        <v>3030</v>
      </c>
      <c r="B202" s="17"/>
      <c r="C202" s="17"/>
      <c r="D202" s="12"/>
      <c r="E202" s="12"/>
      <c r="L202" s="1"/>
    </row>
    <row r="203" spans="1:12" ht="15.95" customHeight="1" x14ac:dyDescent="0.25">
      <c r="A203" s="255" t="s">
        <v>3031</v>
      </c>
      <c r="B203" s="17"/>
      <c r="C203" s="17"/>
      <c r="D203" s="12"/>
      <c r="E203" s="12"/>
      <c r="L203" s="1"/>
    </row>
    <row r="204" spans="1:12" ht="15.95" customHeight="1" x14ac:dyDescent="0.25">
      <c r="A204" s="255" t="s">
        <v>2903</v>
      </c>
      <c r="B204" s="17"/>
      <c r="C204" s="17"/>
      <c r="D204" s="12"/>
      <c r="E204" s="12"/>
      <c r="L204" s="1"/>
    </row>
    <row r="205" spans="1:12" ht="15.95" customHeight="1" x14ac:dyDescent="0.25">
      <c r="A205" s="255" t="s">
        <v>178</v>
      </c>
      <c r="B205" s="17"/>
      <c r="C205" s="17"/>
      <c r="D205" s="12"/>
      <c r="E205" s="12"/>
      <c r="L205" s="1"/>
    </row>
    <row r="206" spans="1:12" ht="15.95" customHeight="1" x14ac:dyDescent="0.25">
      <c r="A206" s="255" t="s">
        <v>179</v>
      </c>
      <c r="B206" s="17"/>
      <c r="C206" s="17"/>
      <c r="D206" s="12"/>
      <c r="E206" s="12"/>
      <c r="L206" s="1"/>
    </row>
    <row r="207" spans="1:12" ht="15.95" customHeight="1" x14ac:dyDescent="0.25">
      <c r="A207" s="255" t="s">
        <v>3032</v>
      </c>
      <c r="B207" s="17"/>
      <c r="C207" s="17"/>
      <c r="D207" s="12"/>
      <c r="E207" s="12"/>
      <c r="L207" s="1"/>
    </row>
    <row r="208" spans="1:12" ht="15.95" customHeight="1" x14ac:dyDescent="0.25">
      <c r="A208" s="255" t="s">
        <v>3033</v>
      </c>
      <c r="B208" s="17"/>
      <c r="C208" s="17"/>
      <c r="D208" s="12"/>
      <c r="E208" s="12"/>
      <c r="L208" s="1"/>
    </row>
    <row r="209" spans="1:12" ht="15.95" customHeight="1" x14ac:dyDescent="0.25">
      <c r="A209" s="255" t="s">
        <v>3034</v>
      </c>
      <c r="B209" s="17"/>
      <c r="C209" s="17"/>
      <c r="D209" s="12"/>
      <c r="E209" s="12"/>
      <c r="L209" s="1"/>
    </row>
    <row r="210" spans="1:12" ht="15.95" customHeight="1" x14ac:dyDescent="0.25">
      <c r="A210" s="255" t="s">
        <v>180</v>
      </c>
      <c r="B210" s="17"/>
      <c r="C210" s="17"/>
      <c r="D210" s="12"/>
      <c r="E210" s="12"/>
      <c r="L210" s="1"/>
    </row>
    <row r="211" spans="1:12" ht="15.95" customHeight="1" x14ac:dyDescent="0.25">
      <c r="A211" s="255" t="s">
        <v>3035</v>
      </c>
      <c r="B211" s="17"/>
      <c r="C211" s="17"/>
      <c r="D211" s="12"/>
      <c r="E211" s="12"/>
      <c r="L211" s="1"/>
    </row>
    <row r="212" spans="1:12" ht="15.95" customHeight="1" x14ac:dyDescent="0.25">
      <c r="A212" s="255" t="s">
        <v>181</v>
      </c>
      <c r="B212" s="17"/>
      <c r="C212" s="17"/>
      <c r="D212" s="12"/>
      <c r="E212" s="12"/>
      <c r="L212" s="1"/>
    </row>
    <row r="213" spans="1:12" ht="15.95" customHeight="1" x14ac:dyDescent="0.25">
      <c r="A213" s="255" t="s">
        <v>3036</v>
      </c>
      <c r="B213" s="17"/>
      <c r="C213" s="17"/>
      <c r="D213" s="12"/>
      <c r="E213" s="12"/>
      <c r="L213" s="1"/>
    </row>
    <row r="214" spans="1:12" ht="15.95" customHeight="1" x14ac:dyDescent="0.25">
      <c r="A214" s="255" t="s">
        <v>3037</v>
      </c>
      <c r="B214" s="17"/>
      <c r="C214" s="17"/>
      <c r="D214" s="12"/>
      <c r="E214" s="12"/>
      <c r="L214" s="1"/>
    </row>
    <row r="215" spans="1:12" ht="15.95" customHeight="1" x14ac:dyDescent="0.25">
      <c r="A215" s="255" t="s">
        <v>3164</v>
      </c>
      <c r="B215" s="17"/>
      <c r="C215" s="17"/>
      <c r="D215" s="12"/>
      <c r="E215" s="12"/>
      <c r="L215" s="1"/>
    </row>
    <row r="216" spans="1:12" ht="15.95" customHeight="1" x14ac:dyDescent="0.25">
      <c r="A216" s="255" t="s">
        <v>182</v>
      </c>
      <c r="B216" s="17"/>
      <c r="C216" s="17"/>
      <c r="D216" s="12"/>
      <c r="E216" s="12"/>
      <c r="L216" s="1"/>
    </row>
    <row r="217" spans="1:12" ht="15.95" customHeight="1" x14ac:dyDescent="0.25">
      <c r="A217" s="255" t="s">
        <v>3038</v>
      </c>
      <c r="B217" s="17"/>
      <c r="C217" s="17"/>
      <c r="D217" s="12"/>
      <c r="E217" s="12"/>
      <c r="L217" s="1"/>
    </row>
    <row r="218" spans="1:12" ht="15.95" customHeight="1" x14ac:dyDescent="0.25">
      <c r="A218" s="255" t="s">
        <v>3039</v>
      </c>
      <c r="B218" s="17"/>
      <c r="C218" s="17"/>
      <c r="D218" s="12"/>
      <c r="E218" s="12"/>
      <c r="L218" s="1"/>
    </row>
    <row r="219" spans="1:12" ht="15.95" customHeight="1" x14ac:dyDescent="0.25">
      <c r="A219" s="255" t="s">
        <v>132</v>
      </c>
      <c r="B219" s="17"/>
      <c r="C219" s="17"/>
      <c r="D219" s="12"/>
      <c r="E219" s="12"/>
      <c r="L219" s="1"/>
    </row>
    <row r="220" spans="1:12" ht="15.95" customHeight="1" x14ac:dyDescent="0.25">
      <c r="A220" s="255" t="s">
        <v>133</v>
      </c>
      <c r="B220" s="17"/>
      <c r="C220" s="17"/>
      <c r="D220" s="12"/>
      <c r="E220" s="12"/>
      <c r="L220" s="1"/>
    </row>
    <row r="221" spans="1:12" ht="15.95" customHeight="1" x14ac:dyDescent="0.25">
      <c r="A221" s="255" t="s">
        <v>3040</v>
      </c>
      <c r="B221" s="17"/>
      <c r="C221" s="17"/>
      <c r="D221" s="12"/>
      <c r="E221" s="12"/>
      <c r="L221" s="1"/>
    </row>
    <row r="222" spans="1:12" ht="15.95" customHeight="1" x14ac:dyDescent="0.25">
      <c r="A222" s="255" t="s">
        <v>3165</v>
      </c>
      <c r="B222" s="17"/>
      <c r="C222" s="17"/>
      <c r="D222" s="12"/>
      <c r="E222" s="12"/>
      <c r="L222" s="1"/>
    </row>
    <row r="223" spans="1:12" ht="15.95" customHeight="1" x14ac:dyDescent="0.25">
      <c r="A223" s="255" t="s">
        <v>3041</v>
      </c>
      <c r="B223" s="17"/>
      <c r="C223" s="17"/>
      <c r="D223" s="12"/>
      <c r="E223" s="12"/>
      <c r="L223" s="1"/>
    </row>
    <row r="224" spans="1:12" ht="15.95" customHeight="1" x14ac:dyDescent="0.25">
      <c r="A224" s="255" t="s">
        <v>3166</v>
      </c>
      <c r="B224" s="17"/>
      <c r="C224" s="17"/>
      <c r="D224" s="12"/>
      <c r="E224" s="12"/>
      <c r="L224" s="1"/>
    </row>
    <row r="225" spans="1:12" ht="15.95" customHeight="1" x14ac:dyDescent="0.25">
      <c r="A225" s="255" t="s">
        <v>2904</v>
      </c>
      <c r="B225" s="17"/>
      <c r="C225" s="17"/>
      <c r="D225" s="12"/>
      <c r="E225" s="12"/>
      <c r="L225" s="1"/>
    </row>
    <row r="226" spans="1:12" ht="15.95" customHeight="1" x14ac:dyDescent="0.25">
      <c r="A226" s="255" t="s">
        <v>3167</v>
      </c>
      <c r="B226" s="17"/>
      <c r="C226" s="17"/>
      <c r="D226" s="12"/>
      <c r="E226" s="12"/>
      <c r="L226" s="1"/>
    </row>
    <row r="227" spans="1:12" ht="15.95" customHeight="1" x14ac:dyDescent="0.25">
      <c r="A227" s="255" t="s">
        <v>3042</v>
      </c>
      <c r="B227" s="17"/>
      <c r="C227" s="17"/>
      <c r="D227" s="12"/>
      <c r="E227" s="12"/>
      <c r="L227" s="1"/>
    </row>
    <row r="228" spans="1:12" ht="15.95" customHeight="1" x14ac:dyDescent="0.25">
      <c r="A228" s="255" t="s">
        <v>2905</v>
      </c>
      <c r="B228" s="17"/>
      <c r="C228" s="17"/>
      <c r="D228" s="12"/>
      <c r="E228" s="12"/>
      <c r="L228" s="1"/>
    </row>
    <row r="229" spans="1:12" ht="15.95" customHeight="1" x14ac:dyDescent="0.25">
      <c r="A229" s="255" t="s">
        <v>2906</v>
      </c>
      <c r="B229" s="17"/>
      <c r="C229" s="17"/>
      <c r="D229" s="12"/>
      <c r="E229" s="12"/>
      <c r="L229" s="1"/>
    </row>
    <row r="230" spans="1:12" ht="15.95" customHeight="1" x14ac:dyDescent="0.25">
      <c r="A230" s="255" t="s">
        <v>3043</v>
      </c>
      <c r="B230" s="17"/>
      <c r="C230" s="17"/>
      <c r="D230" s="12"/>
      <c r="E230" s="12"/>
      <c r="L230" s="1"/>
    </row>
    <row r="231" spans="1:12" ht="15.95" customHeight="1" x14ac:dyDescent="0.25">
      <c r="A231" s="255" t="s">
        <v>3168</v>
      </c>
      <c r="B231" s="17"/>
      <c r="C231" s="17"/>
      <c r="D231" s="12"/>
      <c r="E231" s="12"/>
      <c r="L231" s="1"/>
    </row>
    <row r="232" spans="1:12" ht="15.95" customHeight="1" x14ac:dyDescent="0.25">
      <c r="A232" s="255" t="s">
        <v>3169</v>
      </c>
      <c r="B232" s="17"/>
      <c r="C232" s="17"/>
      <c r="D232" s="12"/>
      <c r="E232" s="12"/>
      <c r="L232" s="1"/>
    </row>
    <row r="233" spans="1:12" ht="15.95" customHeight="1" x14ac:dyDescent="0.25">
      <c r="A233" s="255" t="s">
        <v>3170</v>
      </c>
      <c r="B233" s="17"/>
      <c r="C233" s="17"/>
      <c r="D233" s="12"/>
      <c r="E233" s="12"/>
      <c r="L233" s="1"/>
    </row>
    <row r="234" spans="1:12" ht="15.95" customHeight="1" x14ac:dyDescent="0.25">
      <c r="A234" s="255" t="s">
        <v>3171</v>
      </c>
      <c r="B234" s="17"/>
      <c r="C234" s="17"/>
      <c r="D234" s="12"/>
      <c r="E234" s="12"/>
      <c r="L234" s="1"/>
    </row>
    <row r="235" spans="1:12" ht="15.95" customHeight="1" x14ac:dyDescent="0.25">
      <c r="A235" s="255" t="s">
        <v>3172</v>
      </c>
      <c r="B235" s="17"/>
      <c r="C235" s="17"/>
      <c r="D235" s="12"/>
      <c r="E235" s="12"/>
      <c r="L235" s="1"/>
    </row>
    <row r="236" spans="1:12" ht="15.95" customHeight="1" x14ac:dyDescent="0.25">
      <c r="A236" s="255" t="s">
        <v>3173</v>
      </c>
      <c r="B236" s="17"/>
      <c r="C236" s="17"/>
      <c r="D236" s="12"/>
      <c r="E236" s="12"/>
      <c r="L236" s="1"/>
    </row>
    <row r="237" spans="1:12" ht="15.95" customHeight="1" x14ac:dyDescent="0.25">
      <c r="A237" s="255" t="s">
        <v>3174</v>
      </c>
      <c r="B237" s="17"/>
      <c r="C237" s="17"/>
      <c r="D237" s="12"/>
      <c r="E237" s="12"/>
      <c r="L237" s="1"/>
    </row>
    <row r="238" spans="1:12" ht="15.95" customHeight="1" x14ac:dyDescent="0.25">
      <c r="A238" s="255" t="s">
        <v>3175</v>
      </c>
      <c r="B238" s="17"/>
      <c r="C238" s="17"/>
      <c r="D238" s="12"/>
      <c r="E238" s="12"/>
      <c r="L238" s="1"/>
    </row>
    <row r="239" spans="1:12" ht="15.95" customHeight="1" x14ac:dyDescent="0.25">
      <c r="A239" s="255" t="s">
        <v>3176</v>
      </c>
      <c r="B239" s="17"/>
      <c r="C239" s="17"/>
      <c r="D239" s="12"/>
      <c r="E239" s="12"/>
      <c r="L239" s="1"/>
    </row>
    <row r="240" spans="1:12" ht="15.95" customHeight="1" x14ac:dyDescent="0.25">
      <c r="A240" s="255" t="s">
        <v>3177</v>
      </c>
      <c r="B240" s="17"/>
      <c r="C240" s="17"/>
      <c r="D240" s="12"/>
      <c r="E240" s="12"/>
      <c r="L240" s="1"/>
    </row>
    <row r="241" spans="1:12" ht="15.95" customHeight="1" x14ac:dyDescent="0.25">
      <c r="A241" s="255" t="s">
        <v>3178</v>
      </c>
      <c r="B241" s="17"/>
      <c r="C241" s="17"/>
      <c r="D241" s="12"/>
      <c r="E241" s="12"/>
      <c r="L241" s="1"/>
    </row>
    <row r="242" spans="1:12" ht="15.95" customHeight="1" x14ac:dyDescent="0.25">
      <c r="A242" s="255" t="s">
        <v>3179</v>
      </c>
      <c r="B242" s="17"/>
      <c r="C242" s="17"/>
      <c r="D242" s="12"/>
      <c r="E242" s="12"/>
      <c r="L242" s="1"/>
    </row>
    <row r="243" spans="1:12" ht="15.95" customHeight="1" x14ac:dyDescent="0.25">
      <c r="A243" s="255" t="s">
        <v>3180</v>
      </c>
      <c r="B243" s="17"/>
      <c r="C243" s="17"/>
      <c r="D243" s="12"/>
      <c r="E243" s="12"/>
      <c r="L243" s="1"/>
    </row>
    <row r="244" spans="1:12" ht="15.95" customHeight="1" x14ac:dyDescent="0.25">
      <c r="A244" s="255" t="s">
        <v>2907</v>
      </c>
      <c r="B244" s="17"/>
      <c r="C244" s="17"/>
      <c r="D244" s="12"/>
      <c r="E244" s="12"/>
      <c r="L244" s="1"/>
    </row>
    <row r="245" spans="1:12" ht="15.95" customHeight="1" x14ac:dyDescent="0.25">
      <c r="A245" s="255" t="s">
        <v>2908</v>
      </c>
      <c r="B245" s="17"/>
      <c r="C245" s="17"/>
      <c r="D245" s="12"/>
      <c r="E245" s="12"/>
      <c r="L245" s="1"/>
    </row>
    <row r="246" spans="1:12" ht="15.95" customHeight="1" x14ac:dyDescent="0.25">
      <c r="A246" s="255" t="s">
        <v>2909</v>
      </c>
      <c r="B246" s="17"/>
      <c r="C246" s="17"/>
      <c r="D246" s="12"/>
      <c r="E246" s="12"/>
      <c r="L246" s="1"/>
    </row>
    <row r="247" spans="1:12" ht="15.95" customHeight="1" x14ac:dyDescent="0.25">
      <c r="A247" s="255" t="s">
        <v>3181</v>
      </c>
      <c r="B247" s="17"/>
      <c r="C247" s="17"/>
      <c r="D247" s="12"/>
      <c r="E247" s="12"/>
      <c r="L247" s="1"/>
    </row>
    <row r="248" spans="1:12" ht="15.95" customHeight="1" x14ac:dyDescent="0.25">
      <c r="A248" s="255" t="s">
        <v>2910</v>
      </c>
      <c r="B248" s="17"/>
      <c r="C248" s="17"/>
      <c r="D248" s="12"/>
      <c r="E248" s="12"/>
      <c r="L248" s="1"/>
    </row>
    <row r="249" spans="1:12" ht="15.95" customHeight="1" x14ac:dyDescent="0.25">
      <c r="A249" s="255" t="s">
        <v>2911</v>
      </c>
      <c r="B249" s="17"/>
      <c r="C249" s="17"/>
      <c r="D249" s="12"/>
      <c r="E249" s="12"/>
      <c r="L249" s="1"/>
    </row>
    <row r="250" spans="1:12" ht="15.95" customHeight="1" x14ac:dyDescent="0.25">
      <c r="A250" s="255" t="s">
        <v>3044</v>
      </c>
      <c r="B250" s="17"/>
      <c r="C250" s="17"/>
      <c r="D250" s="12"/>
      <c r="E250" s="12"/>
      <c r="L250" s="1"/>
    </row>
    <row r="251" spans="1:12" ht="15.95" customHeight="1" x14ac:dyDescent="0.25">
      <c r="A251" s="255" t="s">
        <v>3045</v>
      </c>
      <c r="B251" s="17"/>
      <c r="C251" s="17"/>
      <c r="D251" s="12"/>
      <c r="E251" s="12"/>
      <c r="L251" s="1"/>
    </row>
    <row r="252" spans="1:12" ht="15.95" customHeight="1" x14ac:dyDescent="0.25">
      <c r="A252" s="255" t="s">
        <v>3046</v>
      </c>
      <c r="B252" s="17"/>
      <c r="C252" s="17"/>
      <c r="D252" s="12"/>
      <c r="E252" s="12"/>
      <c r="L252" s="1"/>
    </row>
    <row r="253" spans="1:12" ht="15.95" customHeight="1" x14ac:dyDescent="0.25">
      <c r="A253" s="255" t="s">
        <v>2912</v>
      </c>
      <c r="B253" s="17"/>
      <c r="C253" s="17"/>
      <c r="D253" s="12"/>
      <c r="E253" s="12"/>
      <c r="L253" s="1"/>
    </row>
    <row r="254" spans="1:12" ht="15.95" customHeight="1" x14ac:dyDescent="0.25">
      <c r="A254" s="255" t="s">
        <v>134</v>
      </c>
      <c r="B254" s="17"/>
      <c r="C254" s="17"/>
      <c r="D254" s="12"/>
      <c r="E254" s="12"/>
      <c r="L254" s="1"/>
    </row>
    <row r="255" spans="1:12" ht="15.95" customHeight="1" x14ac:dyDescent="0.25">
      <c r="A255" s="255" t="s">
        <v>135</v>
      </c>
      <c r="B255" s="17"/>
      <c r="C255" s="17"/>
      <c r="D255" s="12"/>
      <c r="E255" s="12"/>
      <c r="L255" s="1"/>
    </row>
    <row r="256" spans="1:12" ht="15.95" customHeight="1" x14ac:dyDescent="0.25">
      <c r="A256" s="255" t="s">
        <v>3047</v>
      </c>
      <c r="B256" s="17"/>
      <c r="C256" s="17"/>
      <c r="D256" s="12"/>
      <c r="E256" s="12"/>
      <c r="L256" s="1"/>
    </row>
    <row r="257" spans="1:12" ht="15.95" customHeight="1" x14ac:dyDescent="0.25">
      <c r="A257" s="255" t="s">
        <v>3048</v>
      </c>
      <c r="B257" s="17"/>
      <c r="C257" s="17"/>
      <c r="D257" s="12"/>
      <c r="E257" s="12"/>
      <c r="L257" s="1"/>
    </row>
    <row r="258" spans="1:12" ht="15.95" customHeight="1" x14ac:dyDescent="0.25">
      <c r="A258" s="255" t="s">
        <v>3049</v>
      </c>
      <c r="B258" s="17"/>
      <c r="C258" s="17"/>
      <c r="D258" s="12"/>
      <c r="E258" s="12"/>
      <c r="L258" s="1"/>
    </row>
    <row r="259" spans="1:12" ht="15.95" customHeight="1" x14ac:dyDescent="0.25">
      <c r="A259" s="255" t="s">
        <v>3050</v>
      </c>
      <c r="B259" s="17"/>
      <c r="C259" s="17"/>
      <c r="D259" s="12"/>
      <c r="E259" s="12"/>
      <c r="L259" s="1"/>
    </row>
    <row r="260" spans="1:12" ht="15.95" customHeight="1" x14ac:dyDescent="0.25">
      <c r="A260" s="255" t="s">
        <v>136</v>
      </c>
      <c r="B260" s="17"/>
      <c r="C260" s="17"/>
      <c r="D260" s="12"/>
      <c r="E260" s="12"/>
      <c r="L260" s="1"/>
    </row>
    <row r="261" spans="1:12" ht="15.95" customHeight="1" x14ac:dyDescent="0.25">
      <c r="A261" s="255" t="s">
        <v>137</v>
      </c>
      <c r="B261" s="17"/>
      <c r="C261" s="17"/>
      <c r="D261" s="12"/>
      <c r="E261" s="12"/>
      <c r="L261" s="1"/>
    </row>
    <row r="262" spans="1:12" ht="15.95" customHeight="1" x14ac:dyDescent="0.25">
      <c r="A262" s="255" t="s">
        <v>138</v>
      </c>
      <c r="B262" s="17"/>
      <c r="C262" s="17"/>
      <c r="D262" s="12"/>
      <c r="E262" s="12"/>
      <c r="L262" s="1"/>
    </row>
    <row r="263" spans="1:12" ht="15.95" customHeight="1" x14ac:dyDescent="0.25">
      <c r="A263" s="255" t="s">
        <v>3051</v>
      </c>
      <c r="B263" s="17"/>
      <c r="C263" s="17"/>
      <c r="D263" s="12"/>
      <c r="E263" s="12"/>
      <c r="L263" s="1"/>
    </row>
    <row r="264" spans="1:12" ht="15.95" customHeight="1" x14ac:dyDescent="0.25">
      <c r="A264" s="255" t="s">
        <v>2913</v>
      </c>
      <c r="B264" s="17"/>
      <c r="C264" s="17"/>
      <c r="D264" s="12"/>
      <c r="E264" s="12"/>
      <c r="L264" s="1"/>
    </row>
    <row r="265" spans="1:12" ht="15.95" customHeight="1" x14ac:dyDescent="0.25">
      <c r="A265" s="255" t="s">
        <v>3182</v>
      </c>
      <c r="B265" s="17"/>
      <c r="C265" s="17"/>
      <c r="D265" s="12"/>
      <c r="E265" s="12"/>
      <c r="L265" s="1"/>
    </row>
    <row r="266" spans="1:12" ht="15.95" customHeight="1" x14ac:dyDescent="0.25">
      <c r="A266" s="255" t="s">
        <v>2914</v>
      </c>
      <c r="B266" s="17"/>
      <c r="C266" s="17"/>
      <c r="D266" s="12"/>
      <c r="E266" s="12"/>
      <c r="L266" s="1"/>
    </row>
    <row r="267" spans="1:12" ht="15.95" customHeight="1" x14ac:dyDescent="0.25">
      <c r="A267" s="255" t="s">
        <v>3183</v>
      </c>
      <c r="B267" s="17"/>
      <c r="C267" s="17"/>
      <c r="D267" s="12"/>
      <c r="E267" s="12"/>
      <c r="L267" s="1"/>
    </row>
    <row r="268" spans="1:12" ht="15.95" customHeight="1" x14ac:dyDescent="0.25">
      <c r="A268" s="255" t="s">
        <v>3052</v>
      </c>
      <c r="B268" s="17"/>
      <c r="C268" s="17"/>
      <c r="D268" s="12"/>
      <c r="E268" s="12"/>
      <c r="L268" s="1"/>
    </row>
    <row r="269" spans="1:12" ht="15.95" customHeight="1" x14ac:dyDescent="0.25">
      <c r="A269" s="255" t="s">
        <v>2915</v>
      </c>
      <c r="B269" s="17"/>
      <c r="C269" s="17"/>
      <c r="D269" s="12"/>
      <c r="E269" s="12"/>
      <c r="L269" s="1"/>
    </row>
    <row r="270" spans="1:12" ht="15.95" customHeight="1" x14ac:dyDescent="0.25">
      <c r="A270" s="255" t="s">
        <v>2916</v>
      </c>
      <c r="B270" s="17"/>
      <c r="C270" s="17"/>
      <c r="D270" s="12"/>
      <c r="E270" s="12"/>
      <c r="L270" s="1"/>
    </row>
    <row r="271" spans="1:12" ht="15.95" customHeight="1" x14ac:dyDescent="0.25">
      <c r="A271" s="255" t="s">
        <v>2917</v>
      </c>
      <c r="B271" s="17"/>
      <c r="C271" s="17"/>
      <c r="D271" s="12"/>
      <c r="E271" s="12"/>
      <c r="L271" s="1"/>
    </row>
    <row r="272" spans="1:12" ht="15.95" customHeight="1" x14ac:dyDescent="0.25">
      <c r="A272" s="255" t="s">
        <v>3053</v>
      </c>
      <c r="B272" s="17"/>
      <c r="C272" s="17"/>
      <c r="D272" s="12"/>
      <c r="E272" s="12"/>
      <c r="L272" s="1"/>
    </row>
    <row r="273" spans="1:12" ht="15.95" customHeight="1" x14ac:dyDescent="0.25">
      <c r="A273" s="255" t="s">
        <v>3054</v>
      </c>
      <c r="B273" s="17"/>
      <c r="C273" s="17"/>
      <c r="D273" s="12"/>
      <c r="E273" s="12"/>
      <c r="L273" s="1"/>
    </row>
    <row r="274" spans="1:12" ht="15.95" customHeight="1" x14ac:dyDescent="0.25">
      <c r="A274" s="255" t="s">
        <v>2918</v>
      </c>
      <c r="B274" s="17"/>
      <c r="C274" s="17"/>
      <c r="D274" s="12"/>
      <c r="E274" s="12"/>
      <c r="L274" s="1"/>
    </row>
    <row r="275" spans="1:12" ht="15.95" customHeight="1" x14ac:dyDescent="0.25">
      <c r="A275" s="255" t="s">
        <v>3055</v>
      </c>
      <c r="B275" s="17"/>
      <c r="C275" s="17"/>
      <c r="D275" s="12"/>
      <c r="E275" s="12"/>
      <c r="L275" s="1"/>
    </row>
    <row r="276" spans="1:12" ht="15.95" customHeight="1" x14ac:dyDescent="0.25">
      <c r="A276" s="255" t="s">
        <v>3056</v>
      </c>
      <c r="B276" s="17"/>
      <c r="C276" s="17"/>
      <c r="D276" s="12"/>
      <c r="E276" s="12"/>
      <c r="L276" s="1"/>
    </row>
    <row r="277" spans="1:12" ht="15.95" customHeight="1" x14ac:dyDescent="0.25">
      <c r="A277" s="255" t="s">
        <v>3057</v>
      </c>
      <c r="B277" s="17"/>
      <c r="C277" s="17"/>
      <c r="D277" s="12"/>
      <c r="E277" s="12"/>
      <c r="L277" s="1"/>
    </row>
    <row r="278" spans="1:12" ht="15.95" customHeight="1" x14ac:dyDescent="0.25">
      <c r="A278" s="255" t="s">
        <v>139</v>
      </c>
      <c r="B278" s="17"/>
      <c r="C278" s="17"/>
      <c r="D278" s="12"/>
      <c r="E278" s="12"/>
      <c r="L278" s="1"/>
    </row>
    <row r="279" spans="1:12" ht="15.95" customHeight="1" x14ac:dyDescent="0.25">
      <c r="A279" s="255" t="s">
        <v>3184</v>
      </c>
      <c r="B279" s="17"/>
      <c r="C279" s="17"/>
      <c r="D279" s="12"/>
      <c r="E279" s="12"/>
      <c r="L279" s="1"/>
    </row>
    <row r="280" spans="1:12" ht="15.95" customHeight="1" x14ac:dyDescent="0.25">
      <c r="A280" s="255" t="s">
        <v>140</v>
      </c>
      <c r="B280" s="17"/>
      <c r="C280" s="17"/>
      <c r="D280" s="12"/>
      <c r="E280" s="12"/>
      <c r="L280" s="1"/>
    </row>
    <row r="281" spans="1:12" ht="15.95" customHeight="1" x14ac:dyDescent="0.25">
      <c r="A281" s="255" t="s">
        <v>141</v>
      </c>
      <c r="B281" s="17"/>
      <c r="C281" s="17"/>
      <c r="D281" s="12"/>
      <c r="E281" s="12"/>
      <c r="L281" s="1"/>
    </row>
    <row r="282" spans="1:12" ht="15.95" customHeight="1" x14ac:dyDescent="0.25">
      <c r="A282" s="255" t="s">
        <v>142</v>
      </c>
      <c r="B282" s="17"/>
      <c r="C282" s="17"/>
      <c r="D282" s="12"/>
      <c r="E282" s="12"/>
      <c r="L282" s="1"/>
    </row>
    <row r="283" spans="1:12" ht="15.95" customHeight="1" x14ac:dyDescent="0.25">
      <c r="A283" s="255" t="s">
        <v>143</v>
      </c>
      <c r="B283" s="17"/>
      <c r="C283" s="17"/>
      <c r="D283" s="12"/>
      <c r="E283" s="12"/>
      <c r="L283" s="1"/>
    </row>
    <row r="284" spans="1:12" ht="15.95" customHeight="1" x14ac:dyDescent="0.25">
      <c r="A284" s="255" t="s">
        <v>144</v>
      </c>
      <c r="B284" s="17"/>
      <c r="C284" s="17"/>
      <c r="D284" s="12"/>
      <c r="E284" s="12"/>
      <c r="L284" s="1"/>
    </row>
    <row r="285" spans="1:12" ht="15.95" customHeight="1" x14ac:dyDescent="0.25">
      <c r="A285" s="255" t="s">
        <v>3058</v>
      </c>
      <c r="B285" s="17"/>
      <c r="C285" s="17"/>
      <c r="D285" s="12"/>
      <c r="E285" s="12"/>
      <c r="L285" s="1"/>
    </row>
    <row r="286" spans="1:12" ht="15.95" customHeight="1" x14ac:dyDescent="0.25">
      <c r="A286" s="255" t="s">
        <v>145</v>
      </c>
      <c r="B286" s="17"/>
      <c r="C286" s="17"/>
      <c r="D286" s="12"/>
      <c r="E286" s="12"/>
      <c r="L286" s="1"/>
    </row>
    <row r="287" spans="1:12" ht="15.95" customHeight="1" x14ac:dyDescent="0.25">
      <c r="A287" s="255" t="s">
        <v>146</v>
      </c>
      <c r="B287" s="17"/>
      <c r="C287" s="17"/>
      <c r="D287" s="12"/>
      <c r="E287" s="12"/>
      <c r="L287" s="1"/>
    </row>
    <row r="288" spans="1:12" ht="15.95" customHeight="1" x14ac:dyDescent="0.25">
      <c r="A288" s="255" t="s">
        <v>147</v>
      </c>
      <c r="B288" s="17"/>
      <c r="C288" s="17"/>
      <c r="D288" s="12"/>
      <c r="E288" s="12"/>
      <c r="L288" s="1"/>
    </row>
    <row r="289" spans="1:12" ht="15.95" customHeight="1" x14ac:dyDescent="0.25">
      <c r="A289" s="255" t="s">
        <v>148</v>
      </c>
      <c r="B289" s="17"/>
      <c r="C289" s="17"/>
      <c r="D289" s="12"/>
      <c r="E289" s="12"/>
      <c r="L289" s="1"/>
    </row>
    <row r="290" spans="1:12" ht="15.95" customHeight="1" x14ac:dyDescent="0.25">
      <c r="A290" s="255" t="s">
        <v>149</v>
      </c>
      <c r="B290" s="17"/>
      <c r="C290" s="17"/>
      <c r="D290" s="12"/>
      <c r="E290" s="12"/>
      <c r="L290" s="1"/>
    </row>
    <row r="291" spans="1:12" ht="15.95" customHeight="1" x14ac:dyDescent="0.25">
      <c r="A291" s="255" t="s">
        <v>150</v>
      </c>
      <c r="B291" s="17"/>
      <c r="C291" s="17"/>
      <c r="D291" s="12"/>
      <c r="E291" s="12"/>
      <c r="L291" s="1"/>
    </row>
    <row r="292" spans="1:12" ht="15.95" customHeight="1" x14ac:dyDescent="0.25">
      <c r="A292" s="255" t="s">
        <v>151</v>
      </c>
      <c r="B292" s="17"/>
      <c r="C292" s="17"/>
      <c r="D292" s="12"/>
      <c r="E292" s="12"/>
      <c r="L292" s="1"/>
    </row>
    <row r="293" spans="1:12" ht="15.95" customHeight="1" x14ac:dyDescent="0.25">
      <c r="A293" s="255" t="s">
        <v>2919</v>
      </c>
      <c r="B293" s="17"/>
      <c r="C293" s="17"/>
      <c r="D293" s="12"/>
      <c r="E293" s="12"/>
      <c r="L293" s="1"/>
    </row>
    <row r="294" spans="1:12" ht="15.95" customHeight="1" x14ac:dyDescent="0.25">
      <c r="A294" s="255" t="s">
        <v>152</v>
      </c>
      <c r="B294" s="17"/>
      <c r="C294" s="17"/>
      <c r="D294" s="12"/>
      <c r="E294" s="12"/>
      <c r="L294" s="1"/>
    </row>
    <row r="295" spans="1:12" ht="15.95" customHeight="1" x14ac:dyDescent="0.25">
      <c r="A295" s="255" t="s">
        <v>3059</v>
      </c>
      <c r="B295" s="17"/>
      <c r="C295" s="17"/>
      <c r="D295" s="12"/>
      <c r="E295" s="12"/>
      <c r="L295" s="1"/>
    </row>
    <row r="296" spans="1:12" ht="15.95" customHeight="1" x14ac:dyDescent="0.25">
      <c r="A296" s="255" t="s">
        <v>153</v>
      </c>
      <c r="B296" s="17"/>
      <c r="C296" s="17"/>
      <c r="D296" s="12"/>
      <c r="E296" s="12"/>
      <c r="L296" s="1"/>
    </row>
    <row r="297" spans="1:12" ht="15.95" customHeight="1" x14ac:dyDescent="0.25">
      <c r="A297" s="255" t="s">
        <v>183</v>
      </c>
      <c r="B297" s="17"/>
      <c r="C297" s="17"/>
      <c r="D297" s="12"/>
      <c r="E297" s="12"/>
      <c r="L297" s="1"/>
    </row>
    <row r="298" spans="1:12" ht="15.95" customHeight="1" x14ac:dyDescent="0.25">
      <c r="A298" s="255" t="s">
        <v>3185</v>
      </c>
      <c r="B298" s="17"/>
      <c r="C298" s="17"/>
      <c r="D298" s="12"/>
      <c r="E298" s="12"/>
      <c r="L298" s="1"/>
    </row>
    <row r="299" spans="1:12" ht="15.95" customHeight="1" x14ac:dyDescent="0.25">
      <c r="A299" s="255" t="s">
        <v>3186</v>
      </c>
      <c r="B299" s="17"/>
      <c r="C299" s="17"/>
      <c r="D299" s="12"/>
      <c r="E299" s="12"/>
      <c r="L299" s="1"/>
    </row>
    <row r="300" spans="1:12" ht="15.95" customHeight="1" x14ac:dyDescent="0.25">
      <c r="A300" s="255" t="s">
        <v>154</v>
      </c>
      <c r="B300" s="17"/>
      <c r="C300" s="17"/>
      <c r="D300" s="12"/>
      <c r="E300" s="12"/>
      <c r="L300" s="1"/>
    </row>
    <row r="301" spans="1:12" ht="15.95" customHeight="1" x14ac:dyDescent="0.25">
      <c r="A301" s="255" t="s">
        <v>155</v>
      </c>
      <c r="B301" s="17"/>
      <c r="C301" s="17"/>
      <c r="D301" s="12"/>
      <c r="E301" s="12"/>
      <c r="L301" s="1"/>
    </row>
    <row r="302" spans="1:12" ht="15.95" customHeight="1" x14ac:dyDescent="0.25">
      <c r="A302" s="256" t="s">
        <v>3187</v>
      </c>
      <c r="B302" s="17"/>
      <c r="C302" s="17"/>
      <c r="D302" s="12"/>
      <c r="E302" s="12"/>
      <c r="L302" s="1"/>
    </row>
    <row r="303" spans="1:12" ht="15.95" customHeight="1" x14ac:dyDescent="0.25">
      <c r="A303" s="3"/>
      <c r="B303" s="17"/>
      <c r="C303" s="17"/>
      <c r="D303" s="12"/>
      <c r="E303" s="12"/>
      <c r="L303" s="1"/>
    </row>
    <row r="304" spans="1:12" ht="15.95" customHeight="1" x14ac:dyDescent="0.25">
      <c r="A304" s="3"/>
      <c r="B304" s="17"/>
      <c r="C304" s="17"/>
      <c r="D304" s="12"/>
      <c r="E304" s="12"/>
      <c r="L304" s="1"/>
    </row>
    <row r="305" spans="1:12" ht="15.95" customHeight="1" x14ac:dyDescent="0.25">
      <c r="A305" s="3"/>
      <c r="B305" s="17"/>
      <c r="C305" s="17"/>
      <c r="D305" s="12"/>
      <c r="E305" s="12"/>
      <c r="L305" s="1"/>
    </row>
    <row r="306" spans="1:12" ht="15.95" customHeight="1" x14ac:dyDescent="0.25">
      <c r="A306" s="3"/>
      <c r="B306" s="17"/>
      <c r="C306" s="17"/>
      <c r="D306" s="12"/>
      <c r="E306" s="12"/>
      <c r="L306" s="1"/>
    </row>
    <row r="307" spans="1:12" ht="15.95" customHeight="1" x14ac:dyDescent="0.25">
      <c r="A307" s="3"/>
      <c r="B307" s="17"/>
      <c r="C307" s="17"/>
      <c r="D307" s="12"/>
      <c r="E307" s="12"/>
      <c r="L307" s="1"/>
    </row>
    <row r="308" spans="1:12" ht="15.95" customHeight="1" x14ac:dyDescent="0.25">
      <c r="A308" s="3"/>
      <c r="B308" s="17"/>
      <c r="C308" s="17"/>
      <c r="D308" s="12"/>
      <c r="E308" s="12"/>
      <c r="L308" s="1"/>
    </row>
    <row r="309" spans="1:12" ht="15.95" customHeight="1" x14ac:dyDescent="0.25">
      <c r="A309" s="3"/>
      <c r="B309" s="17"/>
      <c r="C309" s="17"/>
      <c r="D309" s="12"/>
      <c r="E309" s="12"/>
      <c r="L309" s="1"/>
    </row>
    <row r="310" spans="1:12" ht="15.95" customHeight="1" x14ac:dyDescent="0.25">
      <c r="A310" s="3"/>
      <c r="B310" s="17"/>
      <c r="C310" s="17"/>
      <c r="D310" s="12"/>
      <c r="E310" s="12"/>
      <c r="L310" s="1"/>
    </row>
    <row r="311" spans="1:12" ht="15.95" customHeight="1" x14ac:dyDescent="0.25">
      <c r="A311" s="3"/>
      <c r="B311" s="17"/>
      <c r="C311" s="17"/>
      <c r="D311" s="12"/>
      <c r="E311" s="12"/>
      <c r="L311" s="1"/>
    </row>
    <row r="312" spans="1:12" ht="15.95" customHeight="1" x14ac:dyDescent="0.25">
      <c r="A312" s="3"/>
      <c r="B312" s="17"/>
      <c r="C312" s="17"/>
      <c r="D312" s="12"/>
      <c r="E312" s="12"/>
      <c r="L312" s="1"/>
    </row>
    <row r="313" spans="1:12" ht="15.95" customHeight="1" x14ac:dyDescent="0.25">
      <c r="A313" s="3"/>
      <c r="B313" s="17"/>
      <c r="C313" s="17"/>
      <c r="D313" s="12"/>
      <c r="E313" s="12"/>
      <c r="L313" s="1"/>
    </row>
    <row r="314" spans="1:12" ht="15.95" customHeight="1" x14ac:dyDescent="0.25">
      <c r="A314" s="3"/>
      <c r="B314" s="17"/>
      <c r="C314" s="17"/>
      <c r="D314" s="12"/>
      <c r="E314" s="12"/>
      <c r="L314" s="1"/>
    </row>
    <row r="315" spans="1:12" ht="15.95" customHeight="1" x14ac:dyDescent="0.25">
      <c r="A315" s="3"/>
      <c r="B315" s="17"/>
      <c r="C315" s="17"/>
      <c r="D315" s="12"/>
      <c r="E315" s="12"/>
      <c r="L315" s="1"/>
    </row>
    <row r="316" spans="1:12" ht="15.95" customHeight="1" x14ac:dyDescent="0.25">
      <c r="A316" s="3"/>
      <c r="B316" s="17"/>
      <c r="C316" s="17"/>
      <c r="D316" s="12"/>
      <c r="E316" s="12"/>
      <c r="L316" s="1"/>
    </row>
    <row r="317" spans="1:12" ht="15.95" customHeight="1" x14ac:dyDescent="0.25">
      <c r="A317" s="3"/>
      <c r="B317" s="17"/>
      <c r="C317" s="17"/>
      <c r="D317" s="12"/>
      <c r="E317" s="12"/>
      <c r="L317" s="1"/>
    </row>
    <row r="318" spans="1:12" ht="15.95" customHeight="1" x14ac:dyDescent="0.25">
      <c r="A318" s="3"/>
      <c r="B318" s="17"/>
      <c r="C318" s="17"/>
      <c r="D318" s="12"/>
      <c r="E318" s="12"/>
      <c r="L318" s="1"/>
    </row>
    <row r="319" spans="1:12" ht="15.95" customHeight="1" x14ac:dyDescent="0.25">
      <c r="A319" s="3"/>
      <c r="B319" s="17"/>
      <c r="C319" s="17"/>
      <c r="D319" s="12"/>
      <c r="E319" s="12"/>
      <c r="L319" s="1"/>
    </row>
    <row r="320" spans="1:12" ht="15.95" customHeight="1" x14ac:dyDescent="0.25">
      <c r="A320" s="3"/>
      <c r="B320" s="17"/>
      <c r="C320" s="17"/>
      <c r="D320" s="12"/>
      <c r="E320" s="12"/>
      <c r="L320" s="1"/>
    </row>
    <row r="321" spans="1:12" ht="15.95" customHeight="1" x14ac:dyDescent="0.25">
      <c r="A321" s="3"/>
      <c r="B321" s="17"/>
      <c r="C321" s="17"/>
      <c r="D321" s="12"/>
      <c r="E321" s="12"/>
      <c r="L321" s="1"/>
    </row>
    <row r="322" spans="1:12" ht="15.95" customHeight="1" x14ac:dyDescent="0.25">
      <c r="A322" s="3"/>
      <c r="B322" s="17"/>
      <c r="C322" s="17"/>
      <c r="D322" s="12"/>
      <c r="E322" s="12"/>
      <c r="L322" s="1"/>
    </row>
    <row r="323" spans="1:12" ht="15.95" customHeight="1" x14ac:dyDescent="0.25">
      <c r="A323" s="3"/>
      <c r="B323" s="17"/>
      <c r="C323" s="17"/>
      <c r="D323" s="12"/>
      <c r="E323" s="12"/>
      <c r="L323" s="1"/>
    </row>
    <row r="324" spans="1:12" ht="15.95" customHeight="1" x14ac:dyDescent="0.25">
      <c r="A324" s="3"/>
      <c r="B324" s="17"/>
      <c r="C324" s="17"/>
      <c r="D324" s="12"/>
      <c r="E324" s="12"/>
      <c r="L324" s="1"/>
    </row>
    <row r="325" spans="1:12" ht="15.95" customHeight="1" x14ac:dyDescent="0.25">
      <c r="A325" s="3"/>
      <c r="B325" s="17"/>
      <c r="C325" s="17"/>
      <c r="D325" s="12"/>
      <c r="E325" s="12"/>
      <c r="L325" s="1"/>
    </row>
    <row r="326" spans="1:12" ht="15.95" customHeight="1" x14ac:dyDescent="0.25">
      <c r="A326" s="3"/>
      <c r="B326" s="17"/>
      <c r="C326" s="17"/>
      <c r="D326" s="12"/>
      <c r="E326" s="12"/>
      <c r="L326" s="1"/>
    </row>
    <row r="327" spans="1:12" ht="15.95" customHeight="1" x14ac:dyDescent="0.25">
      <c r="A327" s="3"/>
      <c r="B327" s="17"/>
      <c r="C327" s="17"/>
      <c r="D327" s="12"/>
      <c r="E327" s="12"/>
      <c r="L327" s="1"/>
    </row>
    <row r="328" spans="1:12" ht="15.95" customHeight="1" x14ac:dyDescent="0.25">
      <c r="A328" s="3"/>
      <c r="B328" s="17"/>
      <c r="C328" s="17"/>
      <c r="D328" s="12"/>
      <c r="E328" s="12"/>
      <c r="L328" s="1"/>
    </row>
    <row r="329" spans="1:12" ht="15.95" customHeight="1" x14ac:dyDescent="0.25">
      <c r="A329" s="3"/>
      <c r="B329" s="17"/>
      <c r="C329" s="17"/>
      <c r="D329" s="12"/>
      <c r="E329" s="12"/>
      <c r="L329" s="1"/>
    </row>
    <row r="330" spans="1:12" ht="15.95" customHeight="1" x14ac:dyDescent="0.25">
      <c r="A330" s="3"/>
      <c r="B330" s="17"/>
      <c r="C330" s="17"/>
      <c r="D330" s="12"/>
      <c r="E330" s="12"/>
      <c r="L330" s="1"/>
    </row>
    <row r="331" spans="1:12" ht="15.95" customHeight="1" x14ac:dyDescent="0.25">
      <c r="A331" s="3"/>
      <c r="B331" s="17"/>
      <c r="C331" s="17"/>
      <c r="D331" s="12"/>
      <c r="E331" s="12"/>
      <c r="L331" s="1"/>
    </row>
    <row r="332" spans="1:12" ht="15.95" customHeight="1" x14ac:dyDescent="0.25">
      <c r="A332" s="3"/>
      <c r="B332" s="17"/>
      <c r="C332" s="17"/>
      <c r="D332" s="12"/>
      <c r="E332" s="12"/>
      <c r="L332" s="1"/>
    </row>
    <row r="333" spans="1:12" ht="15.95" customHeight="1" x14ac:dyDescent="0.25">
      <c r="A333" s="3"/>
      <c r="B333" s="17"/>
      <c r="C333" s="17"/>
      <c r="D333" s="12"/>
      <c r="E333" s="12"/>
      <c r="L333" s="1"/>
    </row>
    <row r="334" spans="1:12" ht="15.95" customHeight="1" x14ac:dyDescent="0.25">
      <c r="A334" s="3"/>
      <c r="B334" s="17"/>
      <c r="C334" s="17"/>
      <c r="D334" s="12"/>
      <c r="E334" s="12"/>
      <c r="L334" s="1"/>
    </row>
    <row r="335" spans="1:12" ht="15.95" customHeight="1" x14ac:dyDescent="0.25">
      <c r="A335" s="3"/>
      <c r="B335" s="17"/>
      <c r="C335" s="17"/>
      <c r="D335" s="12"/>
      <c r="E335" s="12"/>
      <c r="L335" s="1"/>
    </row>
    <row r="336" spans="1:12" ht="15.95" customHeight="1" x14ac:dyDescent="0.25">
      <c r="A336" s="3"/>
      <c r="B336" s="17"/>
      <c r="C336" s="17"/>
      <c r="D336" s="12"/>
      <c r="E336" s="12"/>
      <c r="L336" s="1"/>
    </row>
    <row r="337" spans="1:12" ht="15.95" customHeight="1" x14ac:dyDescent="0.25">
      <c r="A337" s="3"/>
      <c r="B337" s="17"/>
      <c r="C337" s="17"/>
      <c r="D337" s="12"/>
      <c r="E337" s="12"/>
      <c r="L337" s="1"/>
    </row>
    <row r="338" spans="1:12" ht="15.95" customHeight="1" x14ac:dyDescent="0.25">
      <c r="A338" s="3"/>
      <c r="B338" s="17"/>
      <c r="C338" s="17"/>
      <c r="D338" s="12"/>
      <c r="E338" s="12"/>
      <c r="L338" s="1"/>
    </row>
    <row r="339" spans="1:12" ht="15.95" customHeight="1" x14ac:dyDescent="0.25">
      <c r="A339" s="3"/>
      <c r="B339" s="17"/>
      <c r="C339" s="17"/>
      <c r="D339" s="12"/>
      <c r="E339" s="12"/>
      <c r="L339" s="1"/>
    </row>
    <row r="340" spans="1:12" ht="15.95" customHeight="1" x14ac:dyDescent="0.25">
      <c r="A340" s="3"/>
      <c r="B340" s="17"/>
      <c r="C340" s="17"/>
      <c r="D340" s="12"/>
      <c r="E340" s="12"/>
      <c r="L340" s="1"/>
    </row>
    <row r="341" spans="1:12" ht="15.95" customHeight="1" x14ac:dyDescent="0.25">
      <c r="A341" s="3"/>
      <c r="B341" s="17"/>
      <c r="C341" s="17"/>
      <c r="D341" s="12"/>
      <c r="E341" s="12"/>
      <c r="L341" s="1"/>
    </row>
    <row r="342" spans="1:12" ht="15.95" customHeight="1" x14ac:dyDescent="0.25">
      <c r="A342" s="17"/>
      <c r="B342" s="17"/>
      <c r="C342" s="17"/>
      <c r="D342" s="12"/>
      <c r="E342" s="12"/>
      <c r="L342" s="1"/>
    </row>
    <row r="343" spans="1:12" ht="15.95" customHeight="1" x14ac:dyDescent="0.25">
      <c r="A343" s="3"/>
      <c r="B343" s="17"/>
      <c r="C343" s="17"/>
      <c r="D343" s="12"/>
      <c r="E343" s="12"/>
      <c r="L343" s="1"/>
    </row>
    <row r="344" spans="1:12" ht="15.95" customHeight="1" x14ac:dyDescent="0.25">
      <c r="A344" s="3"/>
      <c r="B344" s="17"/>
      <c r="C344" s="17"/>
      <c r="D344" s="12"/>
      <c r="E344" s="12"/>
      <c r="L344" s="1"/>
    </row>
    <row r="345" spans="1:12" ht="15.95" customHeight="1" x14ac:dyDescent="0.25">
      <c r="A345" s="3"/>
      <c r="B345" s="17"/>
      <c r="C345" s="17"/>
      <c r="D345" s="12"/>
      <c r="E345" s="12"/>
      <c r="L345" s="1"/>
    </row>
    <row r="346" spans="1:12" ht="15.95" customHeight="1" x14ac:dyDescent="0.25">
      <c r="A346" s="3"/>
      <c r="B346" s="17"/>
      <c r="C346" s="17"/>
      <c r="D346" s="12"/>
      <c r="E346" s="12"/>
      <c r="L346" s="1"/>
    </row>
    <row r="347" spans="1:12" ht="15.95" customHeight="1" x14ac:dyDescent="0.25">
      <c r="A347" s="3"/>
      <c r="B347" s="17"/>
      <c r="C347" s="17"/>
      <c r="D347" s="12"/>
      <c r="E347" s="12"/>
      <c r="L347" s="1"/>
    </row>
    <row r="348" spans="1:12" ht="15.95" customHeight="1" x14ac:dyDescent="0.25">
      <c r="A348" s="3"/>
      <c r="B348" s="17"/>
      <c r="C348" s="17"/>
      <c r="D348" s="12"/>
      <c r="E348" s="12"/>
      <c r="L348" s="1"/>
    </row>
    <row r="349" spans="1:12" ht="15.95" customHeight="1" x14ac:dyDescent="0.25">
      <c r="A349" s="3"/>
      <c r="B349" s="17"/>
      <c r="C349" s="17"/>
      <c r="D349" s="12"/>
      <c r="E349" s="12"/>
      <c r="L349" s="1"/>
    </row>
    <row r="350" spans="1:12" ht="15.95" customHeight="1" x14ac:dyDescent="0.25">
      <c r="A350" s="3"/>
      <c r="B350" s="17"/>
      <c r="C350" s="17"/>
      <c r="D350" s="12"/>
      <c r="E350" s="12"/>
      <c r="L350" s="1"/>
    </row>
    <row r="351" spans="1:12" ht="15.95" customHeight="1" x14ac:dyDescent="0.25">
      <c r="A351" s="3"/>
      <c r="B351" s="17"/>
      <c r="C351" s="17"/>
      <c r="D351" s="12"/>
      <c r="E351" s="12"/>
      <c r="L351" s="1"/>
    </row>
    <row r="352" spans="1:12" ht="15.95" customHeight="1" x14ac:dyDescent="0.25">
      <c r="A352" s="3"/>
      <c r="B352" s="17"/>
      <c r="C352" s="17"/>
      <c r="D352" s="12"/>
      <c r="E352" s="12"/>
      <c r="L352" s="1"/>
    </row>
    <row r="353" spans="1:12" ht="15.95" customHeight="1" x14ac:dyDescent="0.25">
      <c r="A353" s="3"/>
      <c r="B353" s="19"/>
      <c r="C353" s="19"/>
      <c r="D353" s="12"/>
      <c r="E353" s="12"/>
      <c r="L353" s="1"/>
    </row>
    <row r="354" spans="1:12" ht="15.95" customHeight="1" x14ac:dyDescent="0.25">
      <c r="A354" s="3"/>
      <c r="B354" s="16"/>
      <c r="C354" s="16"/>
      <c r="D354" s="12"/>
      <c r="E354" s="12"/>
      <c r="L354" s="1"/>
    </row>
    <row r="355" spans="1:12" ht="15.95" customHeight="1" x14ac:dyDescent="0.25">
      <c r="A355" s="3"/>
      <c r="B355" s="16"/>
      <c r="C355" s="16"/>
      <c r="D355" s="12"/>
      <c r="E355" s="12"/>
      <c r="L355" s="1"/>
    </row>
    <row r="356" spans="1:12" ht="15.95" customHeight="1" x14ac:dyDescent="0.25">
      <c r="A356" s="3"/>
      <c r="B356" s="16"/>
      <c r="C356" s="16"/>
      <c r="D356" s="12"/>
      <c r="E356" s="12"/>
      <c r="L356" s="1"/>
    </row>
    <row r="357" spans="1:12" ht="15.95" customHeight="1" x14ac:dyDescent="0.25">
      <c r="A357" s="3"/>
      <c r="B357" s="16"/>
      <c r="C357" s="16"/>
      <c r="D357" s="12"/>
      <c r="E357" s="12"/>
      <c r="L357" s="1"/>
    </row>
    <row r="358" spans="1:12" ht="15.95" customHeight="1" x14ac:dyDescent="0.25">
      <c r="A358" s="3"/>
      <c r="B358" s="16"/>
      <c r="C358" s="16"/>
      <c r="D358" s="12"/>
      <c r="E358" s="12"/>
      <c r="L358" s="1"/>
    </row>
    <row r="359" spans="1:12" ht="15.95" customHeight="1" x14ac:dyDescent="0.25">
      <c r="A359" s="3"/>
      <c r="B359" s="16"/>
      <c r="C359" s="16"/>
      <c r="D359" s="12"/>
      <c r="E359" s="12"/>
      <c r="L359" s="1"/>
    </row>
    <row r="360" spans="1:12" ht="15.95" customHeight="1" x14ac:dyDescent="0.25">
      <c r="A360" s="3"/>
      <c r="B360" s="16"/>
      <c r="C360" s="16"/>
      <c r="D360" s="12"/>
      <c r="E360" s="12"/>
      <c r="L360" s="1"/>
    </row>
    <row r="361" spans="1:12" ht="15.95" customHeight="1" x14ac:dyDescent="0.25">
      <c r="A361" s="3"/>
      <c r="B361" s="16"/>
      <c r="C361" s="16"/>
      <c r="D361" s="12"/>
      <c r="E361" s="12"/>
      <c r="L361" s="1"/>
    </row>
    <row r="362" spans="1:12" ht="15.95" customHeight="1" x14ac:dyDescent="0.25">
      <c r="A362" s="3"/>
      <c r="B362" s="16"/>
      <c r="C362" s="16"/>
      <c r="D362" s="12"/>
      <c r="E362" s="12"/>
      <c r="L362" s="1"/>
    </row>
    <row r="363" spans="1:12" ht="15.95" customHeight="1" x14ac:dyDescent="0.25">
      <c r="A363" s="3"/>
      <c r="B363" s="16"/>
      <c r="C363" s="16"/>
      <c r="D363" s="12"/>
      <c r="E363" s="12"/>
      <c r="L363" s="1"/>
    </row>
    <row r="364" spans="1:12" ht="15.95" customHeight="1" x14ac:dyDescent="0.25">
      <c r="A364" s="3"/>
      <c r="B364" s="16"/>
      <c r="C364" s="16"/>
      <c r="D364" s="12"/>
      <c r="E364" s="12"/>
      <c r="L364" s="1"/>
    </row>
    <row r="365" spans="1:12" ht="15.95" customHeight="1" x14ac:dyDescent="0.25">
      <c r="A365" s="3"/>
      <c r="B365" s="16"/>
      <c r="C365" s="16"/>
      <c r="D365" s="12"/>
      <c r="E365" s="12"/>
      <c r="L365" s="1"/>
    </row>
    <row r="366" spans="1:12" ht="15.95" customHeight="1" x14ac:dyDescent="0.25">
      <c r="A366" s="3"/>
      <c r="B366" s="16"/>
      <c r="C366" s="16"/>
      <c r="D366" s="12"/>
      <c r="E366" s="12"/>
      <c r="L366" s="1"/>
    </row>
    <row r="367" spans="1:12" ht="15.95" customHeight="1" x14ac:dyDescent="0.25">
      <c r="A367" s="3"/>
      <c r="B367" s="16"/>
      <c r="C367" s="16"/>
      <c r="D367" s="12"/>
      <c r="E367" s="12"/>
      <c r="L367" s="1"/>
    </row>
    <row r="368" spans="1:12" ht="15.95" customHeight="1" x14ac:dyDescent="0.25">
      <c r="A368" s="3"/>
      <c r="B368" s="16"/>
      <c r="C368" s="16"/>
      <c r="D368" s="12"/>
      <c r="E368" s="12"/>
      <c r="L368" s="1"/>
    </row>
    <row r="369" spans="1:12" ht="15.95" customHeight="1" x14ac:dyDescent="0.25">
      <c r="A369" s="3"/>
      <c r="B369" s="16"/>
      <c r="C369" s="16"/>
      <c r="D369" s="12"/>
      <c r="E369" s="12"/>
      <c r="L369" s="1"/>
    </row>
    <row r="370" spans="1:12" ht="15.95" customHeight="1" x14ac:dyDescent="0.25">
      <c r="A370" s="3"/>
      <c r="B370" s="16"/>
      <c r="C370" s="16"/>
      <c r="D370" s="12"/>
      <c r="E370" s="12"/>
      <c r="L370" s="1"/>
    </row>
    <row r="371" spans="1:12" ht="15.95" customHeight="1" x14ac:dyDescent="0.25">
      <c r="A371" s="3"/>
      <c r="B371" s="16"/>
      <c r="C371" s="16"/>
      <c r="D371" s="12"/>
      <c r="E371" s="12"/>
      <c r="L371" s="1"/>
    </row>
    <row r="372" spans="1:12" ht="15.95" customHeight="1" x14ac:dyDescent="0.25">
      <c r="A372" s="3"/>
      <c r="B372" s="16"/>
      <c r="C372" s="16"/>
      <c r="D372" s="12"/>
      <c r="E372" s="12"/>
      <c r="L372" s="1"/>
    </row>
    <row r="373" spans="1:12" ht="15.95" customHeight="1" x14ac:dyDescent="0.25">
      <c r="A373" s="3"/>
      <c r="B373" s="16"/>
      <c r="C373" s="16"/>
      <c r="D373" s="12"/>
      <c r="E373" s="12"/>
      <c r="L373" s="1"/>
    </row>
    <row r="374" spans="1:12" ht="15.95" customHeight="1" x14ac:dyDescent="0.25">
      <c r="A374" s="3"/>
      <c r="B374" s="16"/>
      <c r="C374" s="16"/>
      <c r="D374" s="12"/>
      <c r="E374" s="12"/>
      <c r="L374" s="1"/>
    </row>
    <row r="375" spans="1:12" ht="15.95" customHeight="1" x14ac:dyDescent="0.25">
      <c r="A375" s="3"/>
      <c r="B375" s="16"/>
      <c r="C375" s="16"/>
      <c r="D375" s="12"/>
      <c r="E375" s="12"/>
      <c r="L375" s="1"/>
    </row>
    <row r="376" spans="1:12" ht="15.95" customHeight="1" x14ac:dyDescent="0.25">
      <c r="A376" s="3"/>
      <c r="B376" s="16"/>
      <c r="C376" s="16"/>
      <c r="D376" s="12"/>
      <c r="E376" s="12"/>
      <c r="L376" s="1"/>
    </row>
    <row r="377" spans="1:12" ht="15.95" customHeight="1" x14ac:dyDescent="0.25">
      <c r="A377" s="3"/>
      <c r="B377" s="16"/>
      <c r="C377" s="16"/>
      <c r="D377" s="12"/>
      <c r="E377" s="12"/>
      <c r="L377" s="1"/>
    </row>
    <row r="378" spans="1:12" ht="15.95" customHeight="1" x14ac:dyDescent="0.25">
      <c r="A378" s="3"/>
      <c r="B378" s="16"/>
      <c r="C378" s="16"/>
      <c r="D378" s="12"/>
      <c r="E378" s="12"/>
      <c r="L378" s="1"/>
    </row>
    <row r="379" spans="1:12" ht="15.95" customHeight="1" x14ac:dyDescent="0.25">
      <c r="A379" s="3"/>
      <c r="B379" s="16"/>
      <c r="C379" s="16"/>
      <c r="D379" s="12"/>
      <c r="E379" s="12"/>
      <c r="L379" s="1"/>
    </row>
    <row r="380" spans="1:12" ht="15.95" customHeight="1" x14ac:dyDescent="0.25">
      <c r="A380" s="3"/>
      <c r="B380" s="16"/>
      <c r="C380" s="16"/>
      <c r="D380" s="12"/>
      <c r="E380" s="12"/>
      <c r="L380" s="1"/>
    </row>
    <row r="381" spans="1:12" ht="15.95" customHeight="1" x14ac:dyDescent="0.25">
      <c r="A381" s="3"/>
      <c r="B381" s="16"/>
      <c r="C381" s="16"/>
      <c r="D381" s="12"/>
      <c r="E381" s="12"/>
      <c r="L381" s="1"/>
    </row>
    <row r="382" spans="1:12" ht="15.95" customHeight="1" x14ac:dyDescent="0.25">
      <c r="A382" s="3"/>
      <c r="B382" s="16"/>
      <c r="C382" s="16"/>
      <c r="D382" s="12"/>
      <c r="E382" s="12"/>
      <c r="L382" s="1"/>
    </row>
    <row r="383" spans="1:12" ht="15.95" customHeight="1" x14ac:dyDescent="0.25">
      <c r="A383" s="3"/>
      <c r="B383" s="16"/>
      <c r="C383" s="16"/>
      <c r="D383" s="12"/>
      <c r="E383" s="12"/>
      <c r="L383" s="1"/>
    </row>
    <row r="384" spans="1:12" ht="15.95" customHeight="1" x14ac:dyDescent="0.25">
      <c r="A384" s="3"/>
      <c r="B384" s="16"/>
      <c r="C384" s="16"/>
      <c r="D384" s="12"/>
      <c r="E384" s="12"/>
      <c r="L384" s="1"/>
    </row>
    <row r="385" spans="1:16" ht="15.95" customHeight="1" x14ac:dyDescent="0.25">
      <c r="A385" s="3"/>
      <c r="B385" s="16"/>
      <c r="C385" s="16"/>
      <c r="D385" s="12"/>
      <c r="E385" s="12"/>
      <c r="L385" s="1"/>
    </row>
    <row r="386" spans="1:16" ht="15.95" customHeight="1" x14ac:dyDescent="0.25">
      <c r="A386" s="3"/>
      <c r="B386" s="16"/>
      <c r="C386" s="16"/>
      <c r="D386" s="12"/>
      <c r="E386" s="12"/>
      <c r="L386" s="1"/>
    </row>
    <row r="387" spans="1:16" ht="15.95" customHeight="1" x14ac:dyDescent="0.25">
      <c r="A387" s="3"/>
      <c r="B387" s="16"/>
      <c r="C387" s="16"/>
      <c r="D387" s="12"/>
      <c r="E387" s="12"/>
      <c r="L387" s="1"/>
    </row>
    <row r="388" spans="1:16" ht="15.95" customHeight="1" x14ac:dyDescent="0.25">
      <c r="A388" s="3"/>
      <c r="B388" s="16"/>
      <c r="C388" s="16"/>
      <c r="D388" s="12"/>
      <c r="E388" s="12"/>
      <c r="L388" s="1"/>
    </row>
    <row r="389" spans="1:16" ht="15.95" customHeight="1" x14ac:dyDescent="0.25">
      <c r="A389" s="3"/>
      <c r="B389" s="16"/>
      <c r="C389" s="16"/>
      <c r="D389" s="12"/>
      <c r="E389" s="12"/>
      <c r="L389" s="1"/>
      <c r="P389" s="12"/>
    </row>
    <row r="390" spans="1:16" ht="15.95" customHeight="1" x14ac:dyDescent="0.25">
      <c r="A390" s="3"/>
      <c r="B390" s="16"/>
      <c r="C390" s="16"/>
      <c r="D390" s="12"/>
      <c r="E390" s="12"/>
      <c r="L390" s="1"/>
      <c r="P390" s="12"/>
    </row>
    <row r="391" spans="1:16" ht="15.95" customHeight="1" x14ac:dyDescent="0.25">
      <c r="A391" s="3"/>
      <c r="B391" s="16"/>
      <c r="C391" s="16"/>
      <c r="D391" s="12"/>
      <c r="E391" s="12"/>
      <c r="L391" s="1"/>
      <c r="P391" s="12"/>
    </row>
    <row r="392" spans="1:16" ht="15.95" customHeight="1" x14ac:dyDescent="0.25">
      <c r="A392" s="3"/>
      <c r="B392" s="16"/>
      <c r="C392" s="16"/>
      <c r="D392" s="12"/>
      <c r="E392" s="12"/>
      <c r="L392" s="1"/>
      <c r="P392" s="12"/>
    </row>
    <row r="393" spans="1:16" ht="15.95" customHeight="1" x14ac:dyDescent="0.25">
      <c r="A393" s="3"/>
      <c r="B393" s="16"/>
      <c r="C393" s="16"/>
      <c r="D393" s="12"/>
      <c r="E393" s="12"/>
      <c r="L393" s="1"/>
      <c r="P393" s="12"/>
    </row>
    <row r="394" spans="1:16" ht="15.95" customHeight="1" x14ac:dyDescent="0.25">
      <c r="A394" s="3"/>
      <c r="B394" s="16"/>
      <c r="C394" s="16"/>
      <c r="D394" s="12"/>
      <c r="E394" s="12"/>
      <c r="L394" s="1"/>
      <c r="P394" s="12"/>
    </row>
    <row r="395" spans="1:16" ht="15.95" customHeight="1" x14ac:dyDescent="0.25">
      <c r="A395" s="3"/>
      <c r="B395" s="16"/>
      <c r="C395" s="16"/>
      <c r="D395" s="12"/>
      <c r="E395" s="12"/>
      <c r="L395" s="1"/>
      <c r="P395" s="12"/>
    </row>
    <row r="396" spans="1:16" ht="15.95" customHeight="1" x14ac:dyDescent="0.25">
      <c r="A396" s="3"/>
      <c r="B396" s="16"/>
      <c r="C396" s="16"/>
      <c r="D396" s="12"/>
      <c r="E396" s="12"/>
      <c r="L396" s="1"/>
      <c r="P396" s="12"/>
    </row>
    <row r="397" spans="1:16" ht="15.95" customHeight="1" x14ac:dyDescent="0.25">
      <c r="A397" s="3"/>
      <c r="B397" s="16"/>
      <c r="C397" s="16"/>
      <c r="D397" s="12"/>
      <c r="E397" s="12"/>
      <c r="L397" s="1"/>
      <c r="P397" s="12"/>
    </row>
    <row r="398" spans="1:16" ht="15.95" customHeight="1" x14ac:dyDescent="0.25">
      <c r="A398" s="3"/>
      <c r="B398" s="16"/>
      <c r="C398" s="16"/>
      <c r="D398" s="12"/>
      <c r="E398" s="12"/>
      <c r="L398" s="1"/>
      <c r="P398" s="12"/>
    </row>
    <row r="399" spans="1:16" ht="15.95" customHeight="1" x14ac:dyDescent="0.25">
      <c r="A399" s="3"/>
      <c r="B399" s="16"/>
      <c r="C399" s="16"/>
      <c r="D399" s="12"/>
      <c r="E399" s="12"/>
      <c r="L399" s="1"/>
      <c r="P399" s="12"/>
    </row>
    <row r="400" spans="1:16" ht="15.95" customHeight="1" x14ac:dyDescent="0.25">
      <c r="A400" s="3"/>
      <c r="B400" s="16"/>
      <c r="C400" s="16"/>
      <c r="D400" s="12"/>
      <c r="E400" s="12"/>
      <c r="L400" s="1"/>
      <c r="P400" s="12"/>
    </row>
    <row r="401" spans="1:16" ht="15.95" customHeight="1" x14ac:dyDescent="0.25">
      <c r="A401" s="3"/>
      <c r="B401" s="16"/>
      <c r="C401" s="16"/>
      <c r="D401" s="12"/>
      <c r="E401" s="12"/>
      <c r="L401" s="1"/>
      <c r="P401" s="12"/>
    </row>
    <row r="402" spans="1:16" ht="15.95" customHeight="1" x14ac:dyDescent="0.25">
      <c r="A402" s="3"/>
      <c r="B402" s="16"/>
      <c r="C402" s="16"/>
      <c r="D402" s="12"/>
      <c r="E402" s="12"/>
      <c r="L402" s="1"/>
      <c r="P402" s="12"/>
    </row>
    <row r="403" spans="1:16" ht="15.95" customHeight="1" x14ac:dyDescent="0.25">
      <c r="A403" s="3"/>
      <c r="B403" s="16"/>
      <c r="C403" s="16"/>
      <c r="D403" s="12"/>
      <c r="E403" s="12"/>
      <c r="L403" s="1"/>
      <c r="P403" s="12"/>
    </row>
    <row r="404" spans="1:16" ht="15.95" customHeight="1" x14ac:dyDescent="0.25">
      <c r="A404" s="3"/>
      <c r="B404" s="16"/>
      <c r="C404" s="16"/>
      <c r="D404" s="12"/>
      <c r="E404" s="12"/>
      <c r="L404" s="1"/>
      <c r="P404" s="12"/>
    </row>
    <row r="405" spans="1:16" ht="15.95" customHeight="1" x14ac:dyDescent="0.25">
      <c r="A405" s="3"/>
      <c r="B405" s="16"/>
      <c r="C405" s="16"/>
      <c r="D405" s="12"/>
      <c r="E405" s="12"/>
      <c r="L405" s="1"/>
      <c r="P405" s="12"/>
    </row>
    <row r="406" spans="1:16" ht="15.95" customHeight="1" x14ac:dyDescent="0.25">
      <c r="A406" s="3"/>
      <c r="B406" s="16"/>
      <c r="C406" s="16"/>
      <c r="D406" s="12"/>
      <c r="E406" s="12"/>
      <c r="L406" s="1"/>
      <c r="P406" s="12"/>
    </row>
    <row r="407" spans="1:16" ht="15.95" customHeight="1" x14ac:dyDescent="0.25">
      <c r="A407" s="3"/>
      <c r="B407" s="16"/>
      <c r="C407" s="16"/>
      <c r="D407" s="12"/>
      <c r="E407" s="12"/>
      <c r="L407" s="1"/>
      <c r="P407" s="12"/>
    </row>
    <row r="408" spans="1:16" ht="15.95" customHeight="1" x14ac:dyDescent="0.25">
      <c r="A408" s="3"/>
      <c r="B408" s="16"/>
      <c r="C408" s="16"/>
      <c r="D408" s="12"/>
      <c r="E408" s="12"/>
      <c r="L408" s="1"/>
      <c r="P408" s="12"/>
    </row>
    <row r="409" spans="1:16" ht="15.95" customHeight="1" x14ac:dyDescent="0.25">
      <c r="A409" s="3"/>
      <c r="B409" s="16"/>
      <c r="C409" s="16"/>
      <c r="D409" s="12"/>
      <c r="E409" s="12"/>
      <c r="L409" s="1"/>
      <c r="P409" s="12"/>
    </row>
    <row r="410" spans="1:16" ht="15.95" customHeight="1" x14ac:dyDescent="0.25">
      <c r="A410" s="3"/>
      <c r="B410" s="16"/>
      <c r="C410" s="16"/>
      <c r="D410" s="12"/>
      <c r="E410" s="12"/>
      <c r="L410" s="1"/>
      <c r="P410" s="12"/>
    </row>
    <row r="411" spans="1:16" ht="15.95" customHeight="1" x14ac:dyDescent="0.25">
      <c r="A411" s="3"/>
      <c r="B411" s="16"/>
      <c r="C411" s="16"/>
      <c r="D411" s="12"/>
      <c r="E411" s="12"/>
      <c r="L411" s="1"/>
      <c r="P411" s="12"/>
    </row>
    <row r="412" spans="1:16" ht="15.95" customHeight="1" x14ac:dyDescent="0.25">
      <c r="A412" s="3"/>
      <c r="B412" s="16"/>
      <c r="C412" s="16"/>
      <c r="D412" s="12"/>
      <c r="E412" s="12"/>
      <c r="L412" s="1"/>
      <c r="P412" s="12"/>
    </row>
    <row r="413" spans="1:16" ht="15.95" customHeight="1" x14ac:dyDescent="0.25">
      <c r="A413" s="3"/>
      <c r="B413" s="16"/>
      <c r="C413" s="16"/>
      <c r="D413" s="12"/>
      <c r="E413" s="12"/>
      <c r="L413" s="1"/>
      <c r="P413" s="12"/>
    </row>
    <row r="414" spans="1:16" ht="15.95" customHeight="1" x14ac:dyDescent="0.25">
      <c r="A414" s="3"/>
      <c r="B414" s="16"/>
      <c r="C414" s="16"/>
      <c r="D414" s="12"/>
      <c r="E414" s="12"/>
      <c r="L414" s="1"/>
      <c r="P414" s="12"/>
    </row>
    <row r="415" spans="1:16" ht="15.95" customHeight="1" x14ac:dyDescent="0.25">
      <c r="A415" s="3"/>
      <c r="B415" s="16"/>
      <c r="C415" s="16"/>
      <c r="D415" s="12"/>
      <c r="E415" s="12"/>
      <c r="L415" s="1"/>
      <c r="P415" s="12"/>
    </row>
    <row r="416" spans="1:16" ht="15.95" customHeight="1" x14ac:dyDescent="0.25">
      <c r="A416" s="3"/>
      <c r="B416" s="16"/>
      <c r="C416" s="16"/>
      <c r="D416" s="12"/>
      <c r="E416" s="12"/>
      <c r="L416" s="1"/>
      <c r="P416" s="12"/>
    </row>
    <row r="417" spans="1:16" ht="15.95" customHeight="1" x14ac:dyDescent="0.25">
      <c r="A417" s="3"/>
      <c r="B417" s="16"/>
      <c r="C417" s="16"/>
      <c r="D417" s="12"/>
      <c r="E417" s="12"/>
      <c r="L417" s="1"/>
      <c r="P417" s="12"/>
    </row>
    <row r="418" spans="1:16" ht="15.95" customHeight="1" x14ac:dyDescent="0.25">
      <c r="A418" s="3"/>
      <c r="B418" s="16"/>
      <c r="C418" s="16"/>
      <c r="D418" s="12"/>
      <c r="E418" s="12"/>
      <c r="L418" s="1"/>
      <c r="P418" s="12"/>
    </row>
    <row r="419" spans="1:16" ht="15.95" customHeight="1" x14ac:dyDescent="0.25">
      <c r="A419" s="3"/>
      <c r="B419" s="16"/>
      <c r="C419" s="16"/>
      <c r="D419" s="12"/>
      <c r="E419" s="12"/>
      <c r="L419" s="1"/>
      <c r="P419" s="12"/>
    </row>
    <row r="420" spans="1:16" ht="15.95" customHeight="1" x14ac:dyDescent="0.25">
      <c r="A420" s="3"/>
      <c r="B420" s="16"/>
      <c r="C420" s="16"/>
      <c r="D420" s="12"/>
      <c r="E420" s="12"/>
      <c r="L420" s="1"/>
      <c r="P420" s="12"/>
    </row>
    <row r="421" spans="1:16" ht="15.95" customHeight="1" x14ac:dyDescent="0.25">
      <c r="A421" s="3"/>
      <c r="B421" s="16"/>
      <c r="C421" s="16"/>
      <c r="D421" s="12"/>
      <c r="E421" s="12"/>
      <c r="L421" s="1"/>
      <c r="P421" s="12"/>
    </row>
    <row r="422" spans="1:16" ht="15.95" customHeight="1" x14ac:dyDescent="0.25">
      <c r="A422" s="3"/>
      <c r="B422" s="16"/>
      <c r="C422" s="16"/>
      <c r="D422" s="12"/>
      <c r="E422" s="12"/>
      <c r="L422" s="1"/>
      <c r="P422" s="12"/>
    </row>
    <row r="423" spans="1:16" ht="15.95" customHeight="1" x14ac:dyDescent="0.25">
      <c r="A423" s="3"/>
      <c r="B423" s="16"/>
      <c r="C423" s="16"/>
      <c r="D423" s="12"/>
      <c r="E423" s="12"/>
      <c r="L423" s="1"/>
      <c r="P423" s="12"/>
    </row>
    <row r="424" spans="1:16" ht="15.95" customHeight="1" x14ac:dyDescent="0.25">
      <c r="A424" s="3"/>
      <c r="B424" s="16"/>
      <c r="C424" s="16"/>
      <c r="D424" s="12"/>
      <c r="E424" s="12"/>
      <c r="L424" s="1"/>
      <c r="P424" s="12"/>
    </row>
    <row r="425" spans="1:16" ht="15.95" customHeight="1" x14ac:dyDescent="0.25">
      <c r="A425" s="3"/>
      <c r="B425" s="16"/>
      <c r="C425" s="16"/>
      <c r="D425" s="12"/>
      <c r="E425" s="12"/>
      <c r="L425" s="1"/>
      <c r="P425" s="12"/>
    </row>
    <row r="426" spans="1:16" ht="15.95" customHeight="1" x14ac:dyDescent="0.25">
      <c r="A426" s="3"/>
      <c r="B426" s="16"/>
      <c r="C426" s="16"/>
      <c r="D426" s="12"/>
      <c r="E426" s="12"/>
      <c r="L426" s="1"/>
      <c r="P426" s="12"/>
    </row>
    <row r="427" spans="1:16" ht="15.95" customHeight="1" x14ac:dyDescent="0.25">
      <c r="A427" s="3"/>
      <c r="B427" s="16"/>
      <c r="C427" s="16"/>
      <c r="D427" s="12"/>
      <c r="E427" s="12"/>
      <c r="L427" s="1"/>
      <c r="P427" s="12"/>
    </row>
    <row r="428" spans="1:16" ht="15.95" customHeight="1" x14ac:dyDescent="0.25">
      <c r="A428" s="3"/>
      <c r="B428" s="16"/>
      <c r="C428" s="16"/>
      <c r="D428" s="12"/>
      <c r="E428" s="12"/>
      <c r="L428" s="1"/>
      <c r="P428" s="12"/>
    </row>
    <row r="429" spans="1:16" ht="15.95" customHeight="1" x14ac:dyDescent="0.25">
      <c r="A429" s="3"/>
      <c r="B429" s="16"/>
      <c r="C429" s="16"/>
      <c r="D429" s="12"/>
      <c r="E429" s="12"/>
      <c r="L429" s="1"/>
      <c r="P429" s="12"/>
    </row>
    <row r="430" spans="1:16" ht="15.95" customHeight="1" x14ac:dyDescent="0.25">
      <c r="A430" s="3"/>
      <c r="B430" s="16"/>
      <c r="C430" s="16"/>
      <c r="D430" s="12"/>
      <c r="E430" s="12"/>
      <c r="L430" s="1"/>
      <c r="P430" s="12"/>
    </row>
    <row r="431" spans="1:16" ht="15.95" customHeight="1" x14ac:dyDescent="0.25">
      <c r="A431" s="3"/>
      <c r="B431" s="16"/>
      <c r="C431" s="16"/>
      <c r="D431" s="12"/>
      <c r="E431" s="12"/>
      <c r="L431" s="1"/>
      <c r="P431" s="12"/>
    </row>
    <row r="432" spans="1:16" ht="15.95" customHeight="1" x14ac:dyDescent="0.25">
      <c r="A432" s="3"/>
      <c r="B432" s="16"/>
      <c r="C432" s="16"/>
      <c r="D432" s="12"/>
      <c r="E432" s="12"/>
      <c r="L432" s="1"/>
      <c r="P432" s="12"/>
    </row>
    <row r="433" spans="1:16" ht="15.95" customHeight="1" x14ac:dyDescent="0.25">
      <c r="A433" s="3"/>
      <c r="B433" s="16"/>
      <c r="C433" s="16"/>
      <c r="D433" s="12"/>
      <c r="E433" s="12"/>
      <c r="L433" s="1"/>
      <c r="P433" s="12"/>
    </row>
    <row r="434" spans="1:16" ht="15.95" customHeight="1" x14ac:dyDescent="0.25">
      <c r="A434" s="3"/>
      <c r="B434" s="16"/>
      <c r="C434" s="16"/>
      <c r="D434" s="12"/>
      <c r="E434" s="12"/>
      <c r="L434" s="1"/>
      <c r="P434" s="12"/>
    </row>
    <row r="435" spans="1:16" ht="15.95" customHeight="1" x14ac:dyDescent="0.25">
      <c r="A435" s="3"/>
      <c r="B435" s="16"/>
      <c r="C435" s="16"/>
      <c r="D435" s="12"/>
      <c r="E435" s="12"/>
      <c r="L435" s="1"/>
      <c r="P435" s="12"/>
    </row>
    <row r="436" spans="1:16" ht="15.95" customHeight="1" x14ac:dyDescent="0.25">
      <c r="A436" s="3"/>
      <c r="B436" s="16"/>
      <c r="C436" s="16"/>
      <c r="D436" s="12"/>
      <c r="E436" s="12"/>
      <c r="L436" s="1"/>
      <c r="P436" s="12"/>
    </row>
    <row r="437" spans="1:16" ht="15.95" customHeight="1" x14ac:dyDescent="0.25">
      <c r="A437" s="3"/>
      <c r="B437" s="16"/>
      <c r="C437" s="16"/>
      <c r="D437" s="12"/>
      <c r="E437" s="12"/>
      <c r="L437" s="1"/>
      <c r="P437" s="12"/>
    </row>
    <row r="438" spans="1:16" ht="15.95" customHeight="1" x14ac:dyDescent="0.25">
      <c r="A438" s="3"/>
      <c r="B438" s="16"/>
      <c r="C438" s="16"/>
      <c r="D438" s="12"/>
      <c r="E438" s="12"/>
      <c r="L438" s="1"/>
      <c r="P438" s="12"/>
    </row>
    <row r="439" spans="1:16" ht="15.95" customHeight="1" x14ac:dyDescent="0.25">
      <c r="A439" s="3"/>
      <c r="B439" s="16"/>
      <c r="C439" s="16"/>
      <c r="D439" s="12"/>
      <c r="E439" s="12"/>
      <c r="L439" s="1"/>
      <c r="P439" s="12"/>
    </row>
    <row r="440" spans="1:16" ht="15.95" customHeight="1" x14ac:dyDescent="0.25">
      <c r="A440" s="3"/>
      <c r="B440" s="16"/>
      <c r="C440" s="16"/>
      <c r="D440" s="12"/>
      <c r="E440" s="12"/>
      <c r="L440" s="1"/>
      <c r="P440" s="12"/>
    </row>
    <row r="441" spans="1:16" ht="15.95" customHeight="1" x14ac:dyDescent="0.25">
      <c r="A441" s="3"/>
      <c r="B441" s="16"/>
      <c r="C441" s="16"/>
      <c r="D441" s="12"/>
      <c r="E441" s="12"/>
      <c r="L441" s="1"/>
      <c r="P441" s="12"/>
    </row>
    <row r="442" spans="1:16" ht="15.95" customHeight="1" x14ac:dyDescent="0.25">
      <c r="A442" s="3"/>
      <c r="B442" s="16"/>
      <c r="C442" s="16"/>
      <c r="D442" s="12"/>
      <c r="E442" s="12"/>
      <c r="L442" s="1"/>
      <c r="P442" s="12"/>
    </row>
    <row r="443" spans="1:16" ht="15.95" customHeight="1" x14ac:dyDescent="0.25">
      <c r="A443" s="3"/>
      <c r="B443" s="16"/>
      <c r="C443" s="16"/>
      <c r="D443" s="12"/>
      <c r="E443" s="12"/>
      <c r="L443" s="1"/>
      <c r="P443" s="12"/>
    </row>
    <row r="444" spans="1:16" ht="15.95" customHeight="1" x14ac:dyDescent="0.25">
      <c r="A444" s="3"/>
      <c r="B444" s="16"/>
      <c r="C444" s="16"/>
      <c r="D444" s="12"/>
      <c r="E444" s="12"/>
      <c r="L444" s="1"/>
      <c r="P444" s="12"/>
    </row>
    <row r="445" spans="1:16" ht="15.95" customHeight="1" x14ac:dyDescent="0.25">
      <c r="A445" s="3"/>
      <c r="B445" s="16"/>
      <c r="C445" s="16"/>
      <c r="D445" s="12"/>
      <c r="E445" s="12"/>
      <c r="L445" s="1"/>
      <c r="P445" s="12"/>
    </row>
    <row r="446" spans="1:16" ht="15.95" customHeight="1" x14ac:dyDescent="0.25">
      <c r="A446" s="3"/>
      <c r="B446" s="16"/>
      <c r="C446" s="16"/>
      <c r="D446" s="12"/>
      <c r="E446" s="12"/>
      <c r="L446" s="1"/>
      <c r="P446" s="12"/>
    </row>
    <row r="447" spans="1:16" ht="15.95" customHeight="1" x14ac:dyDescent="0.25">
      <c r="A447" s="3"/>
      <c r="B447" s="16"/>
      <c r="C447" s="16"/>
      <c r="D447" s="12"/>
      <c r="E447" s="12"/>
      <c r="L447" s="1"/>
      <c r="P447" s="12"/>
    </row>
    <row r="448" spans="1:16" ht="15.95" customHeight="1" x14ac:dyDescent="0.25">
      <c r="A448" s="3"/>
      <c r="B448" s="16"/>
      <c r="C448" s="16"/>
      <c r="D448" s="12"/>
      <c r="E448" s="12"/>
      <c r="L448" s="1"/>
      <c r="P448" s="12"/>
    </row>
    <row r="449" spans="1:16" ht="15.95" customHeight="1" x14ac:dyDescent="0.25">
      <c r="A449" s="3"/>
      <c r="B449" s="16"/>
      <c r="C449" s="16"/>
      <c r="D449" s="12"/>
      <c r="E449" s="12"/>
      <c r="L449" s="1"/>
      <c r="P449" s="12"/>
    </row>
    <row r="450" spans="1:16" ht="15.95" customHeight="1" x14ac:dyDescent="0.25">
      <c r="A450" s="3"/>
      <c r="B450" s="16"/>
      <c r="C450" s="16"/>
      <c r="D450" s="12"/>
      <c r="E450" s="12"/>
      <c r="L450" s="1"/>
      <c r="P450" s="12"/>
    </row>
    <row r="451" spans="1:16" ht="15.95" customHeight="1" x14ac:dyDescent="0.25">
      <c r="A451" s="3"/>
      <c r="B451" s="16"/>
      <c r="C451" s="16"/>
      <c r="D451" s="12"/>
      <c r="E451" s="12"/>
      <c r="L451" s="1"/>
      <c r="P451" s="12"/>
    </row>
    <row r="452" spans="1:16" ht="15.95" customHeight="1" x14ac:dyDescent="0.25">
      <c r="A452" s="3"/>
      <c r="B452" s="16"/>
      <c r="C452" s="16"/>
      <c r="D452" s="12"/>
      <c r="E452" s="12"/>
      <c r="L452" s="1"/>
      <c r="P452" s="12"/>
    </row>
    <row r="453" spans="1:16" ht="15.95" customHeight="1" x14ac:dyDescent="0.25">
      <c r="A453" s="3"/>
      <c r="B453" s="16"/>
      <c r="C453" s="16"/>
      <c r="D453" s="12"/>
      <c r="E453" s="12"/>
      <c r="L453" s="1"/>
      <c r="P453" s="12"/>
    </row>
    <row r="454" spans="1:16" ht="15.95" customHeight="1" x14ac:dyDescent="0.25">
      <c r="A454" s="3"/>
      <c r="B454" s="16"/>
      <c r="C454" s="16"/>
      <c r="D454" s="12"/>
      <c r="E454" s="12"/>
      <c r="L454" s="1"/>
      <c r="P454" s="12"/>
    </row>
    <row r="455" spans="1:16" ht="15.95" customHeight="1" x14ac:dyDescent="0.25">
      <c r="A455" s="3"/>
      <c r="B455" s="16"/>
      <c r="C455" s="16"/>
      <c r="D455" s="12"/>
      <c r="E455" s="12"/>
      <c r="L455" s="1"/>
      <c r="P455" s="12"/>
    </row>
    <row r="456" spans="1:16" ht="15.95" customHeight="1" x14ac:dyDescent="0.25">
      <c r="A456" s="3"/>
      <c r="B456" s="16"/>
      <c r="C456" s="16"/>
      <c r="D456" s="12"/>
      <c r="E456" s="12"/>
      <c r="L456" s="1"/>
      <c r="P456" s="12"/>
    </row>
    <row r="457" spans="1:16" ht="15.95" customHeight="1" x14ac:dyDescent="0.25">
      <c r="A457" s="3"/>
      <c r="B457" s="16"/>
      <c r="C457" s="16"/>
      <c r="D457" s="12"/>
      <c r="E457" s="12"/>
      <c r="L457" s="1"/>
      <c r="P457" s="12"/>
    </row>
    <row r="458" spans="1:16" ht="15.95" customHeight="1" x14ac:dyDescent="0.25">
      <c r="A458" s="3"/>
      <c r="B458" s="16"/>
      <c r="C458" s="16"/>
      <c r="D458" s="12"/>
      <c r="E458" s="12"/>
      <c r="L458" s="1"/>
      <c r="P458" s="12"/>
    </row>
    <row r="459" spans="1:16" ht="15.95" customHeight="1" x14ac:dyDescent="0.25">
      <c r="A459" s="3"/>
      <c r="B459" s="16"/>
      <c r="C459" s="16"/>
      <c r="D459" s="12"/>
      <c r="E459" s="12"/>
      <c r="L459" s="1"/>
      <c r="P459" s="12"/>
    </row>
    <row r="460" spans="1:16" ht="15.95" customHeight="1" x14ac:dyDescent="0.25">
      <c r="A460" s="3"/>
      <c r="B460" s="16"/>
      <c r="C460" s="16"/>
      <c r="D460" s="12"/>
      <c r="E460" s="12"/>
      <c r="L460" s="1"/>
      <c r="P460" s="12"/>
    </row>
    <row r="461" spans="1:16" ht="15.95" customHeight="1" x14ac:dyDescent="0.25">
      <c r="A461" s="3"/>
      <c r="B461" s="16"/>
      <c r="C461" s="16"/>
      <c r="D461" s="12"/>
      <c r="E461" s="12"/>
      <c r="L461" s="1"/>
      <c r="P461" s="12"/>
    </row>
    <row r="462" spans="1:16" ht="15.95" customHeight="1" x14ac:dyDescent="0.25">
      <c r="A462" s="3"/>
      <c r="B462" s="16"/>
      <c r="C462" s="16"/>
      <c r="D462" s="12"/>
      <c r="E462" s="12"/>
      <c r="L462" s="1"/>
      <c r="P462" s="12"/>
    </row>
    <row r="463" spans="1:16" ht="15.95" customHeight="1" x14ac:dyDescent="0.25">
      <c r="A463" s="3"/>
      <c r="B463" s="16"/>
      <c r="C463" s="16"/>
      <c r="D463" s="12"/>
      <c r="E463" s="12"/>
      <c r="L463" s="1"/>
      <c r="P463" s="12"/>
    </row>
    <row r="464" spans="1:16" ht="15.95" customHeight="1" x14ac:dyDescent="0.25">
      <c r="A464" s="3"/>
      <c r="B464" s="16"/>
      <c r="C464" s="16"/>
      <c r="D464" s="12"/>
      <c r="E464" s="12"/>
      <c r="L464" s="1"/>
      <c r="P464" s="12"/>
    </row>
    <row r="465" spans="1:16" ht="15.95" customHeight="1" x14ac:dyDescent="0.25">
      <c r="A465" s="3"/>
      <c r="B465" s="16"/>
      <c r="C465" s="16"/>
      <c r="D465" s="12"/>
      <c r="E465" s="12"/>
      <c r="L465" s="1"/>
      <c r="P465" s="12"/>
    </row>
    <row r="466" spans="1:16" ht="15.95" customHeight="1" x14ac:dyDescent="0.25">
      <c r="A466" s="3"/>
      <c r="B466" s="16"/>
      <c r="C466" s="16"/>
      <c r="D466" s="12"/>
      <c r="E466" s="12"/>
      <c r="L466" s="1"/>
      <c r="P466" s="12"/>
    </row>
    <row r="467" spans="1:16" ht="15.95" customHeight="1" x14ac:dyDescent="0.25">
      <c r="A467" s="3"/>
      <c r="B467" s="16"/>
      <c r="C467" s="16"/>
      <c r="D467" s="12"/>
      <c r="E467" s="12"/>
      <c r="L467" s="1"/>
      <c r="P467" s="12"/>
    </row>
    <row r="468" spans="1:16" ht="15.95" customHeight="1" x14ac:dyDescent="0.25">
      <c r="A468" s="3"/>
      <c r="B468" s="16"/>
      <c r="C468" s="16"/>
      <c r="D468" s="12"/>
      <c r="E468" s="12"/>
      <c r="L468" s="1"/>
      <c r="P468" s="12"/>
    </row>
    <row r="469" spans="1:16" ht="15.95" customHeight="1" x14ac:dyDescent="0.25">
      <c r="A469" s="3"/>
      <c r="B469" s="16"/>
      <c r="C469" s="16"/>
      <c r="D469" s="12"/>
      <c r="E469" s="12"/>
      <c r="L469" s="1"/>
      <c r="P469" s="12"/>
    </row>
    <row r="470" spans="1:16" ht="15.95" customHeight="1" x14ac:dyDescent="0.25">
      <c r="A470" s="3"/>
      <c r="B470" s="16"/>
      <c r="C470" s="16"/>
      <c r="D470" s="12"/>
      <c r="E470" s="12"/>
      <c r="L470" s="1"/>
      <c r="P470" s="12"/>
    </row>
    <row r="471" spans="1:16" ht="15.95" customHeight="1" x14ac:dyDescent="0.25">
      <c r="A471" s="3"/>
      <c r="B471" s="16"/>
      <c r="C471" s="16"/>
      <c r="D471" s="12"/>
      <c r="E471" s="12"/>
      <c r="L471" s="1"/>
      <c r="P471" s="12"/>
    </row>
    <row r="472" spans="1:16" ht="15.95" customHeight="1" x14ac:dyDescent="0.25">
      <c r="A472" s="3"/>
      <c r="B472" s="16"/>
      <c r="C472" s="16"/>
      <c r="D472" s="12"/>
      <c r="E472" s="12"/>
      <c r="L472" s="1"/>
      <c r="P472" s="12"/>
    </row>
    <row r="473" spans="1:16" ht="15.95" customHeight="1" x14ac:dyDescent="0.25">
      <c r="A473" s="3"/>
      <c r="B473" s="16"/>
      <c r="C473" s="16"/>
      <c r="D473" s="12"/>
      <c r="E473" s="12"/>
      <c r="L473" s="1"/>
      <c r="P473" s="12"/>
    </row>
    <row r="474" spans="1:16" ht="15.95" customHeight="1" x14ac:dyDescent="0.25">
      <c r="A474" s="3"/>
      <c r="B474" s="16"/>
      <c r="C474" s="16"/>
      <c r="D474" s="12"/>
      <c r="E474" s="12"/>
      <c r="L474" s="1"/>
      <c r="P474" s="12"/>
    </row>
    <row r="475" spans="1:16" ht="15.95" customHeight="1" x14ac:dyDescent="0.25">
      <c r="A475" s="3"/>
      <c r="B475" s="16"/>
      <c r="C475" s="16"/>
      <c r="D475" s="12"/>
      <c r="E475" s="12"/>
      <c r="L475" s="1"/>
      <c r="P475" s="12"/>
    </row>
    <row r="476" spans="1:16" ht="15.95" customHeight="1" x14ac:dyDescent="0.25">
      <c r="A476" s="3"/>
      <c r="B476" s="16"/>
      <c r="C476" s="16"/>
      <c r="D476" s="12"/>
      <c r="E476" s="12"/>
      <c r="L476" s="1"/>
      <c r="P476" s="12"/>
    </row>
    <row r="477" spans="1:16" ht="15.95" customHeight="1" x14ac:dyDescent="0.25">
      <c r="A477" s="3"/>
      <c r="B477" s="16"/>
      <c r="C477" s="16"/>
      <c r="D477" s="12"/>
      <c r="E477" s="12"/>
      <c r="L477" s="1"/>
      <c r="P477" s="12"/>
    </row>
    <row r="478" spans="1:16" ht="15.95" customHeight="1" x14ac:dyDescent="0.25">
      <c r="A478" s="3"/>
      <c r="B478" s="16"/>
      <c r="C478" s="16"/>
      <c r="D478" s="12"/>
      <c r="E478" s="12"/>
      <c r="L478" s="1"/>
      <c r="P478" s="12"/>
    </row>
    <row r="479" spans="1:16" ht="15.95" customHeight="1" x14ac:dyDescent="0.25">
      <c r="A479" s="3"/>
      <c r="B479" s="16"/>
      <c r="C479" s="16"/>
      <c r="D479" s="12"/>
      <c r="E479" s="12"/>
      <c r="L479" s="1"/>
      <c r="P479" s="12"/>
    </row>
    <row r="480" spans="1:16" ht="15.95" customHeight="1" x14ac:dyDescent="0.25">
      <c r="A480" s="3"/>
      <c r="B480" s="16"/>
      <c r="C480" s="16"/>
      <c r="D480" s="12"/>
      <c r="E480" s="12"/>
      <c r="L480" s="1"/>
      <c r="P480" s="12"/>
    </row>
    <row r="481" spans="1:16" ht="15.95" customHeight="1" x14ac:dyDescent="0.25">
      <c r="A481" s="3"/>
      <c r="B481" s="16"/>
      <c r="C481" s="16"/>
      <c r="D481" s="12"/>
      <c r="E481" s="12"/>
      <c r="L481" s="1"/>
      <c r="P481" s="12"/>
    </row>
    <row r="482" spans="1:16" ht="15.95" customHeight="1" x14ac:dyDescent="0.25">
      <c r="A482" s="3"/>
      <c r="B482" s="16"/>
      <c r="C482" s="16"/>
      <c r="D482" s="12"/>
      <c r="E482" s="12"/>
      <c r="L482" s="1"/>
      <c r="P482" s="12"/>
    </row>
    <row r="483" spans="1:16" ht="15.95" customHeight="1" x14ac:dyDescent="0.25">
      <c r="A483" s="3"/>
      <c r="B483" s="16"/>
      <c r="C483" s="16"/>
      <c r="D483" s="12"/>
      <c r="E483" s="12"/>
      <c r="L483" s="1"/>
      <c r="P483" s="12"/>
    </row>
    <row r="484" spans="1:16" ht="15.95" customHeight="1" x14ac:dyDescent="0.25">
      <c r="A484" s="3"/>
      <c r="B484" s="16"/>
      <c r="C484" s="16"/>
      <c r="D484" s="12"/>
      <c r="E484" s="12"/>
      <c r="L484" s="1"/>
      <c r="P484" s="12"/>
    </row>
    <row r="485" spans="1:16" ht="15.95" customHeight="1" x14ac:dyDescent="0.25">
      <c r="A485" s="3"/>
      <c r="B485" s="16"/>
      <c r="C485" s="16"/>
      <c r="D485" s="12"/>
      <c r="E485" s="12"/>
      <c r="L485" s="1"/>
      <c r="P485" s="12"/>
    </row>
    <row r="486" spans="1:16" ht="15.95" customHeight="1" x14ac:dyDescent="0.25">
      <c r="A486" s="3"/>
      <c r="B486" s="16"/>
      <c r="C486" s="16"/>
      <c r="D486" s="12"/>
      <c r="E486" s="12"/>
      <c r="L486" s="1"/>
      <c r="P486" s="12"/>
    </row>
    <row r="487" spans="1:16" ht="15.95" customHeight="1" x14ac:dyDescent="0.25">
      <c r="A487" s="3"/>
      <c r="B487" s="16"/>
      <c r="C487" s="16"/>
      <c r="D487" s="12"/>
      <c r="E487" s="12"/>
      <c r="L487" s="1"/>
      <c r="P487" s="12"/>
    </row>
    <row r="488" spans="1:16" ht="15.95" customHeight="1" x14ac:dyDescent="0.25">
      <c r="A488" s="3"/>
      <c r="B488" s="16"/>
      <c r="C488" s="16"/>
      <c r="D488" s="12"/>
      <c r="E488" s="12"/>
      <c r="L488" s="1"/>
      <c r="P488" s="12"/>
    </row>
    <row r="489" spans="1:16" ht="15.95" customHeight="1" x14ac:dyDescent="0.25">
      <c r="A489" s="3"/>
      <c r="B489" s="16"/>
      <c r="C489" s="16"/>
      <c r="D489" s="12"/>
      <c r="E489" s="12"/>
      <c r="L489" s="1"/>
      <c r="P489" s="12"/>
    </row>
    <row r="490" spans="1:16" ht="15.95" customHeight="1" x14ac:dyDescent="0.25">
      <c r="A490" s="3"/>
      <c r="B490" s="16"/>
      <c r="C490" s="16"/>
      <c r="D490" s="12"/>
      <c r="E490" s="12"/>
      <c r="L490" s="1"/>
      <c r="P490" s="12"/>
    </row>
    <row r="491" spans="1:16" ht="15.95" customHeight="1" x14ac:dyDescent="0.25">
      <c r="A491" s="3"/>
      <c r="B491" s="16"/>
      <c r="C491" s="16"/>
      <c r="D491" s="12"/>
      <c r="E491" s="12"/>
      <c r="L491" s="1"/>
      <c r="P491" s="12"/>
    </row>
    <row r="492" spans="1:16" ht="15.95" customHeight="1" x14ac:dyDescent="0.25">
      <c r="A492" s="3"/>
      <c r="B492" s="16"/>
      <c r="C492" s="16"/>
      <c r="D492" s="12"/>
      <c r="E492" s="12"/>
      <c r="L492" s="1"/>
      <c r="P492" s="12"/>
    </row>
    <row r="493" spans="1:16" ht="15.95" customHeight="1" x14ac:dyDescent="0.25">
      <c r="A493" s="3"/>
      <c r="B493" s="16"/>
      <c r="C493" s="16"/>
      <c r="D493" s="12"/>
      <c r="E493" s="12"/>
      <c r="L493" s="1"/>
      <c r="P493" s="12"/>
    </row>
    <row r="494" spans="1:16" ht="15.95" customHeight="1" x14ac:dyDescent="0.25">
      <c r="A494" s="3"/>
      <c r="B494" s="16"/>
      <c r="C494" s="16"/>
      <c r="D494" s="12"/>
      <c r="E494" s="12"/>
      <c r="L494" s="1"/>
      <c r="P494" s="12"/>
    </row>
    <row r="495" spans="1:16" ht="15.95" customHeight="1" x14ac:dyDescent="0.25">
      <c r="A495" s="3"/>
      <c r="B495" s="16"/>
      <c r="C495" s="16"/>
      <c r="D495" s="12"/>
      <c r="E495" s="12"/>
      <c r="L495" s="1"/>
      <c r="P495" s="12"/>
    </row>
    <row r="496" spans="1:16" ht="15.95" customHeight="1" x14ac:dyDescent="0.25">
      <c r="A496" s="3"/>
      <c r="B496" s="16"/>
      <c r="C496" s="16"/>
      <c r="D496" s="12"/>
      <c r="E496" s="12"/>
      <c r="L496" s="1"/>
      <c r="P496" s="12"/>
    </row>
    <row r="497" spans="1:16" ht="15.95" customHeight="1" x14ac:dyDescent="0.25">
      <c r="A497" s="3"/>
      <c r="B497" s="16"/>
      <c r="C497" s="16"/>
      <c r="D497" s="12"/>
      <c r="E497" s="12"/>
      <c r="L497" s="1"/>
      <c r="P497" s="12"/>
    </row>
    <row r="498" spans="1:16" ht="15.95" customHeight="1" x14ac:dyDescent="0.25">
      <c r="A498" s="3"/>
      <c r="B498" s="16"/>
      <c r="C498" s="16"/>
      <c r="D498" s="12"/>
      <c r="E498" s="12"/>
      <c r="L498" s="1"/>
      <c r="P498" s="12"/>
    </row>
    <row r="499" spans="1:16" ht="15.95" customHeight="1" x14ac:dyDescent="0.25">
      <c r="A499" s="3"/>
      <c r="B499" s="16"/>
      <c r="C499" s="16"/>
      <c r="D499" s="12"/>
      <c r="E499" s="12"/>
      <c r="L499" s="1"/>
      <c r="P499" s="12"/>
    </row>
    <row r="500" spans="1:16" ht="15.95" customHeight="1" x14ac:dyDescent="0.25">
      <c r="A500" s="3"/>
      <c r="B500" s="16"/>
      <c r="C500" s="16"/>
      <c r="D500" s="12"/>
      <c r="E500" s="12"/>
      <c r="L500" s="1"/>
      <c r="P500" s="12"/>
    </row>
    <row r="501" spans="1:16" ht="15.95" customHeight="1" x14ac:dyDescent="0.25">
      <c r="A501" s="3"/>
      <c r="B501" s="16"/>
      <c r="C501" s="16"/>
      <c r="D501" s="12"/>
      <c r="E501" s="12"/>
      <c r="L501" s="1"/>
      <c r="P501" s="12"/>
    </row>
    <row r="502" spans="1:16" ht="15.95" customHeight="1" x14ac:dyDescent="0.25">
      <c r="A502" s="3"/>
      <c r="B502" s="16"/>
      <c r="C502" s="16"/>
      <c r="D502" s="12"/>
      <c r="E502" s="12"/>
      <c r="L502" s="1"/>
      <c r="P502" s="12"/>
    </row>
    <row r="503" spans="1:16" ht="15.95" customHeight="1" x14ac:dyDescent="0.25">
      <c r="A503" s="3"/>
      <c r="B503" s="16"/>
      <c r="C503" s="16"/>
      <c r="D503" s="12"/>
      <c r="E503" s="12"/>
      <c r="L503" s="1"/>
      <c r="P503" s="12"/>
    </row>
    <row r="504" spans="1:16" ht="15.95" customHeight="1" x14ac:dyDescent="0.25">
      <c r="A504" s="3"/>
      <c r="B504" s="16"/>
      <c r="C504" s="16"/>
      <c r="D504" s="12"/>
      <c r="E504" s="12"/>
      <c r="L504" s="1"/>
      <c r="P504" s="12"/>
    </row>
    <row r="505" spans="1:16" ht="15.95" customHeight="1" x14ac:dyDescent="0.25">
      <c r="A505" s="3"/>
      <c r="B505" s="16"/>
      <c r="C505" s="16"/>
      <c r="D505" s="12"/>
      <c r="E505" s="12"/>
      <c r="L505" s="1"/>
      <c r="P505" s="12"/>
    </row>
    <row r="506" spans="1:16" ht="15.95" customHeight="1" x14ac:dyDescent="0.25">
      <c r="A506" s="3"/>
      <c r="B506" s="16"/>
      <c r="C506" s="16"/>
      <c r="D506" s="12"/>
      <c r="E506" s="12"/>
      <c r="L506" s="1"/>
      <c r="P506" s="12"/>
    </row>
    <row r="507" spans="1:16" ht="15.95" customHeight="1" x14ac:dyDescent="0.25">
      <c r="A507" s="3"/>
      <c r="B507" s="16"/>
      <c r="C507" s="16"/>
      <c r="D507" s="12"/>
      <c r="E507" s="12"/>
      <c r="L507" s="1"/>
      <c r="P507" s="12"/>
    </row>
    <row r="508" spans="1:16" ht="15.95" customHeight="1" x14ac:dyDescent="0.25">
      <c r="A508" s="3"/>
      <c r="B508" s="16"/>
      <c r="C508" s="16"/>
      <c r="D508" s="12"/>
      <c r="E508" s="12"/>
      <c r="L508" s="1"/>
      <c r="P508" s="12"/>
    </row>
    <row r="509" spans="1:16" ht="15.95" customHeight="1" x14ac:dyDescent="0.25">
      <c r="A509" s="3"/>
      <c r="B509" s="16"/>
      <c r="C509" s="16"/>
      <c r="D509" s="12"/>
      <c r="E509" s="12"/>
      <c r="L509" s="1"/>
      <c r="P509" s="12"/>
    </row>
    <row r="510" spans="1:16" ht="15.95" customHeight="1" x14ac:dyDescent="0.25">
      <c r="A510" s="3"/>
      <c r="B510" s="16"/>
      <c r="C510" s="16"/>
      <c r="D510" s="12"/>
      <c r="E510" s="12"/>
      <c r="L510" s="1"/>
      <c r="P510" s="12"/>
    </row>
    <row r="511" spans="1:16" ht="15.95" customHeight="1" x14ac:dyDescent="0.25">
      <c r="A511" s="3"/>
      <c r="B511" s="16"/>
      <c r="C511" s="16"/>
      <c r="D511" s="12"/>
      <c r="E511" s="12"/>
      <c r="L511" s="1"/>
      <c r="P511" s="12"/>
    </row>
    <row r="512" spans="1:16" ht="15.95" customHeight="1" x14ac:dyDescent="0.25">
      <c r="A512" s="3"/>
      <c r="B512" s="16"/>
      <c r="C512" s="16"/>
      <c r="D512" s="12"/>
      <c r="E512" s="12"/>
      <c r="L512" s="1"/>
      <c r="P512" s="12"/>
    </row>
    <row r="513" spans="1:16" ht="15.95" customHeight="1" x14ac:dyDescent="0.25">
      <c r="A513" s="3"/>
      <c r="B513" s="16"/>
      <c r="C513" s="16"/>
      <c r="D513" s="12"/>
      <c r="E513" s="12"/>
      <c r="L513" s="1"/>
      <c r="P513" s="12"/>
    </row>
    <row r="514" spans="1:16" ht="15.95" customHeight="1" x14ac:dyDescent="0.25">
      <c r="A514" s="3"/>
      <c r="B514" s="16"/>
      <c r="C514" s="16"/>
      <c r="D514" s="12"/>
      <c r="E514" s="12"/>
      <c r="L514" s="1"/>
      <c r="P514" s="12"/>
    </row>
    <row r="515" spans="1:16" ht="15.95" customHeight="1" x14ac:dyDescent="0.25">
      <c r="A515" s="3"/>
      <c r="B515" s="16"/>
      <c r="C515" s="16"/>
      <c r="D515" s="12"/>
      <c r="E515" s="12"/>
      <c r="L515" s="1"/>
      <c r="P515" s="12"/>
    </row>
    <row r="516" spans="1:16" ht="15.95" customHeight="1" x14ac:dyDescent="0.25">
      <c r="A516" s="3"/>
      <c r="B516" s="16"/>
      <c r="C516" s="16"/>
      <c r="D516" s="12"/>
      <c r="E516" s="12"/>
      <c r="L516" s="1"/>
      <c r="P516" s="12"/>
    </row>
    <row r="517" spans="1:16" ht="15.95" customHeight="1" x14ac:dyDescent="0.25">
      <c r="A517" s="3"/>
      <c r="B517" s="16"/>
      <c r="C517" s="16"/>
      <c r="D517" s="12"/>
      <c r="E517" s="12"/>
      <c r="L517" s="1"/>
      <c r="P517" s="12"/>
    </row>
    <row r="518" spans="1:16" ht="15.95" customHeight="1" x14ac:dyDescent="0.25">
      <c r="A518" s="3"/>
      <c r="B518" s="16"/>
      <c r="C518" s="16"/>
      <c r="D518" s="12"/>
      <c r="E518" s="12"/>
      <c r="L518" s="1"/>
      <c r="P518" s="12"/>
    </row>
    <row r="519" spans="1:16" ht="15.95" customHeight="1" x14ac:dyDescent="0.25">
      <c r="A519" s="3"/>
      <c r="B519" s="16"/>
      <c r="C519" s="16"/>
      <c r="D519" s="12"/>
      <c r="E519" s="12"/>
      <c r="L519" s="1"/>
      <c r="P519" s="12"/>
    </row>
    <row r="520" spans="1:16" ht="15.95" customHeight="1" x14ac:dyDescent="0.25">
      <c r="A520" s="3"/>
      <c r="B520" s="16"/>
      <c r="C520" s="16"/>
      <c r="D520" s="12"/>
      <c r="E520" s="12"/>
      <c r="L520" s="1"/>
      <c r="P520" s="12"/>
    </row>
    <row r="521" spans="1:16" ht="15.95" customHeight="1" x14ac:dyDescent="0.25">
      <c r="A521" s="3"/>
      <c r="B521" s="16"/>
      <c r="C521" s="16"/>
      <c r="D521" s="12"/>
      <c r="E521" s="12"/>
      <c r="L521" s="1"/>
      <c r="P521" s="12"/>
    </row>
    <row r="522" spans="1:16" ht="15.95" customHeight="1" x14ac:dyDescent="0.25">
      <c r="A522" s="3"/>
      <c r="B522" s="16"/>
      <c r="C522" s="16"/>
      <c r="D522" s="12"/>
      <c r="E522" s="12"/>
      <c r="L522" s="1"/>
      <c r="P522" s="12"/>
    </row>
    <row r="523" spans="1:16" ht="15.95" customHeight="1" x14ac:dyDescent="0.25">
      <c r="A523" s="3"/>
      <c r="B523" s="16"/>
      <c r="C523" s="16"/>
      <c r="D523" s="12"/>
      <c r="E523" s="12"/>
      <c r="L523" s="1"/>
      <c r="P523" s="12"/>
    </row>
    <row r="524" spans="1:16" ht="15.95" customHeight="1" x14ac:dyDescent="0.25">
      <c r="A524" s="3"/>
      <c r="B524" s="16"/>
      <c r="C524" s="16"/>
      <c r="D524" s="12"/>
      <c r="E524" s="12"/>
      <c r="L524" s="1"/>
      <c r="P524" s="12"/>
    </row>
    <row r="525" spans="1:16" ht="15.95" customHeight="1" x14ac:dyDescent="0.25">
      <c r="A525" s="3"/>
      <c r="B525" s="16"/>
      <c r="C525" s="16"/>
      <c r="D525" s="12"/>
      <c r="E525" s="12"/>
      <c r="L525" s="1"/>
      <c r="P525" s="12"/>
    </row>
    <row r="526" spans="1:16" ht="15.95" customHeight="1" x14ac:dyDescent="0.25">
      <c r="A526" s="3"/>
      <c r="B526" s="16"/>
      <c r="C526" s="16"/>
      <c r="D526" s="12"/>
      <c r="E526" s="12"/>
      <c r="L526" s="1"/>
      <c r="P526" s="12"/>
    </row>
    <row r="527" spans="1:16" ht="15.95" customHeight="1" x14ac:dyDescent="0.25">
      <c r="A527" s="3"/>
      <c r="B527" s="16"/>
      <c r="C527" s="16"/>
      <c r="D527" s="12"/>
      <c r="E527" s="12"/>
      <c r="L527" s="1"/>
      <c r="P527" s="12"/>
    </row>
    <row r="528" spans="1:16" ht="15.95" customHeight="1" x14ac:dyDescent="0.25">
      <c r="A528" s="3"/>
      <c r="B528" s="16"/>
      <c r="C528" s="16"/>
      <c r="D528" s="12"/>
      <c r="E528" s="12"/>
      <c r="L528" s="1"/>
      <c r="P528" s="12"/>
    </row>
    <row r="529" spans="1:16" ht="15.95" customHeight="1" x14ac:dyDescent="0.25">
      <c r="A529" s="3"/>
      <c r="B529" s="16"/>
      <c r="C529" s="16"/>
      <c r="D529" s="12"/>
      <c r="E529" s="12"/>
      <c r="L529" s="1"/>
      <c r="P529" s="12"/>
    </row>
    <row r="530" spans="1:16" ht="15.95" customHeight="1" x14ac:dyDescent="0.25">
      <c r="A530" s="3"/>
      <c r="B530" s="16"/>
      <c r="C530" s="16"/>
      <c r="D530" s="12"/>
      <c r="E530" s="12"/>
      <c r="L530" s="1"/>
      <c r="P530" s="12"/>
    </row>
    <row r="531" spans="1:16" ht="15.95" customHeight="1" x14ac:dyDescent="0.25">
      <c r="A531" s="3"/>
      <c r="B531" s="16"/>
      <c r="C531" s="16"/>
      <c r="D531" s="12"/>
      <c r="E531" s="12"/>
      <c r="L531" s="1"/>
      <c r="P531" s="12"/>
    </row>
    <row r="532" spans="1:16" ht="15.95" customHeight="1" x14ac:dyDescent="0.25">
      <c r="A532" s="3"/>
      <c r="B532" s="16"/>
      <c r="C532" s="16"/>
      <c r="D532" s="12"/>
      <c r="E532" s="12"/>
      <c r="L532" s="1"/>
      <c r="P532" s="12"/>
    </row>
    <row r="533" spans="1:16" ht="15.95" customHeight="1" x14ac:dyDescent="0.25">
      <c r="A533" s="3"/>
      <c r="B533" s="16"/>
      <c r="C533" s="16"/>
      <c r="D533" s="12"/>
      <c r="E533" s="12"/>
      <c r="L533" s="1"/>
      <c r="P533" s="12"/>
    </row>
    <row r="534" spans="1:16" ht="15.95" customHeight="1" x14ac:dyDescent="0.25">
      <c r="A534" s="3"/>
      <c r="B534" s="16"/>
      <c r="C534" s="16"/>
      <c r="D534" s="12"/>
      <c r="E534" s="12"/>
      <c r="L534" s="1"/>
      <c r="P534" s="12"/>
    </row>
    <row r="535" spans="1:16" ht="15.95" customHeight="1" x14ac:dyDescent="0.25">
      <c r="A535" s="3"/>
      <c r="B535" s="16"/>
      <c r="C535" s="16"/>
      <c r="D535" s="12"/>
      <c r="E535" s="12"/>
      <c r="L535" s="1"/>
      <c r="P535" s="12"/>
    </row>
    <row r="536" spans="1:16" ht="15.95" customHeight="1" x14ac:dyDescent="0.25">
      <c r="A536" s="3"/>
      <c r="B536" s="16"/>
      <c r="C536" s="16"/>
      <c r="D536" s="12"/>
      <c r="E536" s="12"/>
      <c r="L536" s="1"/>
      <c r="P536" s="12"/>
    </row>
    <row r="537" spans="1:16" ht="15.95" customHeight="1" x14ac:dyDescent="0.25">
      <c r="A537" s="3"/>
      <c r="B537" s="16"/>
      <c r="C537" s="16"/>
      <c r="D537" s="12"/>
      <c r="E537" s="12"/>
      <c r="L537" s="1"/>
      <c r="P537" s="12"/>
    </row>
    <row r="538" spans="1:16" ht="15.95" customHeight="1" x14ac:dyDescent="0.25">
      <c r="A538" s="3"/>
      <c r="B538" s="16"/>
      <c r="C538" s="16"/>
      <c r="D538" s="12"/>
      <c r="E538" s="12"/>
      <c r="L538" s="1"/>
      <c r="P538" s="12"/>
    </row>
    <row r="539" spans="1:16" ht="15.95" customHeight="1" x14ac:dyDescent="0.25">
      <c r="A539" s="3"/>
      <c r="B539" s="16"/>
      <c r="C539" s="16"/>
      <c r="D539" s="12"/>
      <c r="E539" s="12"/>
      <c r="L539" s="1"/>
      <c r="P539" s="12"/>
    </row>
    <row r="540" spans="1:16" ht="15.95" customHeight="1" x14ac:dyDescent="0.25">
      <c r="A540" s="3"/>
      <c r="B540" s="16"/>
      <c r="C540" s="16"/>
      <c r="D540" s="12"/>
      <c r="E540" s="12"/>
      <c r="L540" s="1"/>
      <c r="P540" s="12"/>
    </row>
    <row r="541" spans="1:16" ht="15.95" customHeight="1" x14ac:dyDescent="0.25">
      <c r="A541" s="3"/>
      <c r="B541" s="16"/>
      <c r="C541" s="16"/>
      <c r="D541" s="12"/>
      <c r="E541" s="12"/>
      <c r="L541" s="1"/>
      <c r="P541" s="12"/>
    </row>
    <row r="542" spans="1:16" ht="15.95" customHeight="1" x14ac:dyDescent="0.25">
      <c r="A542" s="3"/>
      <c r="B542" s="16"/>
      <c r="C542" s="16"/>
      <c r="D542" s="12"/>
      <c r="E542" s="12"/>
      <c r="L542" s="1"/>
      <c r="P542" s="12"/>
    </row>
    <row r="543" spans="1:16" ht="15.95" customHeight="1" x14ac:dyDescent="0.25">
      <c r="A543" s="3"/>
      <c r="B543" s="16"/>
      <c r="C543" s="16"/>
      <c r="D543" s="12"/>
      <c r="E543" s="12"/>
      <c r="L543" s="1"/>
      <c r="P543" s="12"/>
    </row>
    <row r="544" spans="1:16" ht="15.95" customHeight="1" x14ac:dyDescent="0.25">
      <c r="A544" s="3"/>
      <c r="B544" s="16"/>
      <c r="C544" s="16"/>
      <c r="D544" s="12"/>
      <c r="E544" s="12"/>
      <c r="L544" s="1"/>
      <c r="P544" s="12"/>
    </row>
    <row r="545" spans="1:16" ht="15.95" customHeight="1" x14ac:dyDescent="0.25">
      <c r="A545" s="3"/>
      <c r="B545" s="16"/>
      <c r="C545" s="16"/>
      <c r="D545" s="12"/>
      <c r="E545" s="12"/>
      <c r="L545" s="1"/>
      <c r="P545" s="12"/>
    </row>
    <row r="546" spans="1:16" ht="15.95" customHeight="1" x14ac:dyDescent="0.25">
      <c r="A546" s="3"/>
      <c r="B546" s="16"/>
      <c r="C546" s="16"/>
      <c r="D546" s="12"/>
      <c r="E546" s="12"/>
      <c r="L546" s="1"/>
      <c r="P546" s="12"/>
    </row>
    <row r="547" spans="1:16" ht="15.95" customHeight="1" x14ac:dyDescent="0.25">
      <c r="A547" s="3"/>
      <c r="B547" s="16"/>
      <c r="C547" s="16"/>
      <c r="D547" s="12"/>
      <c r="E547" s="12"/>
      <c r="L547" s="1"/>
      <c r="P547" s="12"/>
    </row>
    <row r="548" spans="1:16" ht="15.95" customHeight="1" x14ac:dyDescent="0.25">
      <c r="A548" s="3"/>
      <c r="B548" s="16"/>
      <c r="C548" s="16"/>
      <c r="D548" s="12"/>
      <c r="E548" s="12"/>
      <c r="L548" s="1"/>
      <c r="P548" s="12"/>
    </row>
    <row r="549" spans="1:16" ht="15.95" customHeight="1" x14ac:dyDescent="0.25">
      <c r="A549" s="3"/>
      <c r="B549" s="16"/>
      <c r="C549" s="16"/>
      <c r="D549" s="12"/>
      <c r="E549" s="12"/>
      <c r="L549" s="1"/>
      <c r="P549" s="12"/>
    </row>
    <row r="550" spans="1:16" ht="15.95" customHeight="1" x14ac:dyDescent="0.25">
      <c r="A550" s="3"/>
      <c r="B550" s="16"/>
      <c r="C550" s="16"/>
      <c r="D550" s="12"/>
      <c r="E550" s="12"/>
      <c r="L550" s="1"/>
      <c r="P550" s="12"/>
    </row>
    <row r="551" spans="1:16" ht="15.95" customHeight="1" x14ac:dyDescent="0.25">
      <c r="A551" s="3"/>
      <c r="B551" s="16"/>
      <c r="C551" s="16"/>
      <c r="D551" s="12"/>
      <c r="E551" s="12"/>
      <c r="L551" s="1"/>
      <c r="P551" s="12"/>
    </row>
    <row r="552" spans="1:16" ht="15.95" customHeight="1" x14ac:dyDescent="0.25">
      <c r="A552" s="3"/>
      <c r="B552" s="16"/>
      <c r="C552" s="16"/>
      <c r="D552" s="12"/>
      <c r="E552" s="12"/>
      <c r="L552" s="1"/>
      <c r="P552" s="12"/>
    </row>
    <row r="553" spans="1:16" ht="15.95" customHeight="1" x14ac:dyDescent="0.25">
      <c r="A553" s="3"/>
      <c r="B553" s="16"/>
      <c r="C553" s="16"/>
      <c r="D553" s="12"/>
      <c r="E553" s="12"/>
      <c r="L553" s="1"/>
      <c r="P553" s="12"/>
    </row>
    <row r="554" spans="1:16" ht="15.95" customHeight="1" x14ac:dyDescent="0.25">
      <c r="A554" s="3"/>
      <c r="B554" s="16"/>
      <c r="C554" s="16"/>
      <c r="D554" s="12"/>
      <c r="E554" s="12"/>
      <c r="L554" s="1"/>
      <c r="P554" s="12"/>
    </row>
    <row r="555" spans="1:16" ht="15.95" customHeight="1" x14ac:dyDescent="0.25">
      <c r="A555" s="3"/>
      <c r="B555" s="16"/>
      <c r="C555" s="16"/>
      <c r="D555" s="12"/>
      <c r="E555" s="12"/>
      <c r="L555" s="1"/>
      <c r="P555" s="12"/>
    </row>
    <row r="556" spans="1:16" ht="15.95" customHeight="1" x14ac:dyDescent="0.25">
      <c r="A556" s="3"/>
      <c r="B556" s="16"/>
      <c r="C556" s="16"/>
      <c r="D556" s="12"/>
      <c r="E556" s="12"/>
      <c r="L556" s="1"/>
      <c r="P556" s="12"/>
    </row>
    <row r="557" spans="1:16" ht="15.95" customHeight="1" x14ac:dyDescent="0.25">
      <c r="A557" s="3"/>
      <c r="B557" s="16"/>
      <c r="C557" s="16"/>
      <c r="D557" s="12"/>
      <c r="E557" s="12"/>
      <c r="L557" s="1"/>
      <c r="P557" s="12"/>
    </row>
    <row r="558" spans="1:16" ht="15.95" customHeight="1" x14ac:dyDescent="0.25">
      <c r="A558" s="3"/>
      <c r="B558" s="16"/>
      <c r="C558" s="16"/>
      <c r="D558" s="12"/>
      <c r="E558" s="12"/>
      <c r="L558" s="1"/>
      <c r="P558" s="12"/>
    </row>
    <row r="559" spans="1:16" ht="15.95" customHeight="1" x14ac:dyDescent="0.25">
      <c r="A559" s="3"/>
      <c r="B559" s="16"/>
      <c r="C559" s="16"/>
      <c r="D559" s="12"/>
      <c r="E559" s="12"/>
      <c r="L559" s="1"/>
      <c r="P559" s="12"/>
    </row>
    <row r="560" spans="1:16" ht="15.95" customHeight="1" x14ac:dyDescent="0.25">
      <c r="A560" s="3"/>
      <c r="B560" s="16"/>
      <c r="C560" s="16"/>
      <c r="D560" s="12"/>
      <c r="E560" s="12"/>
      <c r="L560" s="1"/>
      <c r="P560" s="12"/>
    </row>
    <row r="561" spans="1:16" ht="15.95" customHeight="1" x14ac:dyDescent="0.25">
      <c r="A561" s="3"/>
      <c r="B561" s="16"/>
      <c r="C561" s="16"/>
      <c r="D561" s="12"/>
      <c r="E561" s="12"/>
      <c r="L561" s="1"/>
      <c r="P561" s="12"/>
    </row>
    <row r="562" spans="1:16" ht="15.95" customHeight="1" x14ac:dyDescent="0.25">
      <c r="B562" s="16"/>
      <c r="C562" s="16"/>
      <c r="D562" s="12"/>
      <c r="E562" s="12"/>
      <c r="L562" s="1"/>
      <c r="P562" s="12"/>
    </row>
    <row r="563" spans="1:16" ht="15.95" customHeight="1" x14ac:dyDescent="0.25">
      <c r="B563" s="16"/>
      <c r="C563" s="16"/>
      <c r="D563" s="12"/>
      <c r="E563" s="12"/>
      <c r="L563" s="1"/>
      <c r="P563" s="12"/>
    </row>
    <row r="564" spans="1:16" ht="15.95" customHeight="1" x14ac:dyDescent="0.25">
      <c r="B564" s="16"/>
      <c r="C564" s="16"/>
      <c r="D564" s="12"/>
      <c r="E564" s="12"/>
      <c r="L564" s="1"/>
      <c r="P564" s="12"/>
    </row>
    <row r="565" spans="1:16" ht="15.95" customHeight="1" x14ac:dyDescent="0.25">
      <c r="B565" s="16"/>
      <c r="C565" s="16"/>
      <c r="D565" s="12"/>
      <c r="E565" s="12"/>
      <c r="L565" s="1"/>
      <c r="P565" s="12"/>
    </row>
    <row r="566" spans="1:16" ht="15.95" customHeight="1" x14ac:dyDescent="0.25">
      <c r="B566" s="16"/>
      <c r="C566" s="16"/>
      <c r="D566" s="12"/>
      <c r="E566" s="12"/>
      <c r="L566" s="1"/>
      <c r="P566" s="12"/>
    </row>
    <row r="567" spans="1:16" ht="15.95" customHeight="1" x14ac:dyDescent="0.25">
      <c r="B567" s="16"/>
      <c r="C567" s="16"/>
      <c r="D567" s="12"/>
      <c r="E567" s="12"/>
      <c r="L567" s="1"/>
      <c r="P567" s="12"/>
    </row>
    <row r="568" spans="1:16" ht="15.95" customHeight="1" x14ac:dyDescent="0.25">
      <c r="B568" s="16"/>
      <c r="C568" s="16"/>
      <c r="D568" s="12"/>
      <c r="E568" s="12"/>
      <c r="L568" s="1"/>
      <c r="P568" s="12"/>
    </row>
    <row r="569" spans="1:16" ht="15.95" customHeight="1" x14ac:dyDescent="0.25">
      <c r="B569" s="16"/>
      <c r="C569" s="16"/>
      <c r="D569" s="12"/>
      <c r="E569" s="12"/>
      <c r="L569" s="1"/>
      <c r="P569" s="12"/>
    </row>
    <row r="570" spans="1:16" ht="15.95" customHeight="1" x14ac:dyDescent="0.25">
      <c r="B570" s="16"/>
      <c r="C570" s="16"/>
      <c r="D570" s="12"/>
      <c r="E570" s="12"/>
      <c r="L570" s="1"/>
      <c r="P570" s="12"/>
    </row>
    <row r="571" spans="1:16" ht="15.95" customHeight="1" x14ac:dyDescent="0.25">
      <c r="B571" s="16"/>
      <c r="C571" s="16"/>
      <c r="D571" s="12"/>
      <c r="E571" s="12"/>
      <c r="L571" s="1"/>
      <c r="P571" s="12"/>
    </row>
    <row r="572" spans="1:16" ht="15.95" customHeight="1" x14ac:dyDescent="0.25">
      <c r="B572" s="16"/>
      <c r="C572" s="16"/>
      <c r="D572" s="12"/>
      <c r="E572" s="12"/>
      <c r="L572" s="1"/>
      <c r="P572" s="12"/>
    </row>
    <row r="573" spans="1:16" ht="15.95" customHeight="1" x14ac:dyDescent="0.25">
      <c r="B573" s="16"/>
      <c r="C573" s="16"/>
      <c r="D573" s="12"/>
      <c r="E573" s="12"/>
      <c r="L573" s="1"/>
      <c r="P573" s="12"/>
    </row>
    <row r="574" spans="1:16" ht="15.95" customHeight="1" x14ac:dyDescent="0.25">
      <c r="B574" s="16"/>
      <c r="C574" s="16"/>
      <c r="D574" s="12"/>
      <c r="E574" s="12"/>
      <c r="L574" s="1"/>
      <c r="P574" s="12"/>
    </row>
    <row r="575" spans="1:16" ht="15.95" customHeight="1" x14ac:dyDescent="0.25">
      <c r="B575" s="16"/>
      <c r="C575" s="16"/>
      <c r="D575" s="12"/>
      <c r="E575" s="12"/>
      <c r="L575" s="1"/>
      <c r="P575" s="12"/>
    </row>
    <row r="576" spans="1:16" ht="15.95" customHeight="1" x14ac:dyDescent="0.25">
      <c r="B576" s="16"/>
      <c r="C576" s="16"/>
      <c r="D576" s="12"/>
      <c r="E576" s="12"/>
      <c r="L576" s="1"/>
      <c r="P576" s="12"/>
    </row>
    <row r="577" spans="2:16" ht="15.95" customHeight="1" x14ac:dyDescent="0.25">
      <c r="B577" s="16"/>
      <c r="C577" s="16"/>
      <c r="D577" s="12"/>
      <c r="E577" s="12"/>
      <c r="L577" s="1"/>
      <c r="P577" s="12"/>
    </row>
    <row r="578" spans="2:16" ht="15.95" customHeight="1" x14ac:dyDescent="0.25">
      <c r="B578" s="16"/>
      <c r="C578" s="16"/>
      <c r="D578" s="12"/>
      <c r="E578" s="12"/>
      <c r="L578" s="1"/>
      <c r="P578" s="12"/>
    </row>
    <row r="579" spans="2:16" ht="15.95" customHeight="1" x14ac:dyDescent="0.25">
      <c r="B579" s="16"/>
      <c r="C579" s="16"/>
      <c r="D579" s="12"/>
      <c r="E579" s="12"/>
      <c r="L579" s="1"/>
      <c r="P579" s="12"/>
    </row>
    <row r="580" spans="2:16" ht="15.95" customHeight="1" x14ac:dyDescent="0.25">
      <c r="B580" s="16"/>
      <c r="C580" s="16"/>
      <c r="D580" s="12"/>
      <c r="E580" s="12"/>
      <c r="L580" s="1"/>
      <c r="P580" s="12"/>
    </row>
    <row r="581" spans="2:16" ht="15.95" customHeight="1" x14ac:dyDescent="0.25">
      <c r="B581" s="16"/>
      <c r="C581" s="16"/>
      <c r="D581" s="12"/>
      <c r="E581" s="12"/>
      <c r="L581" s="1"/>
      <c r="P581" s="12"/>
    </row>
    <row r="582" spans="2:16" ht="15.95" customHeight="1" x14ac:dyDescent="0.25">
      <c r="B582" s="16"/>
      <c r="C582" s="16"/>
      <c r="D582" s="12"/>
      <c r="E582" s="12"/>
      <c r="L582" s="1"/>
      <c r="P582" s="12"/>
    </row>
    <row r="583" spans="2:16" ht="15.95" customHeight="1" x14ac:dyDescent="0.25">
      <c r="B583" s="16"/>
      <c r="C583" s="16"/>
      <c r="D583" s="12"/>
      <c r="E583" s="12"/>
      <c r="L583" s="1"/>
      <c r="P583" s="12"/>
    </row>
    <row r="584" spans="2:16" ht="15.95" customHeight="1" x14ac:dyDescent="0.25">
      <c r="B584" s="16"/>
      <c r="C584" s="16"/>
      <c r="D584" s="12"/>
      <c r="E584" s="12"/>
      <c r="L584" s="1"/>
      <c r="P584" s="12"/>
    </row>
    <row r="585" spans="2:16" ht="15.95" customHeight="1" x14ac:dyDescent="0.25">
      <c r="B585" s="16"/>
      <c r="C585" s="16"/>
      <c r="D585" s="12"/>
      <c r="E585" s="12"/>
      <c r="L585" s="1"/>
      <c r="P585" s="12"/>
    </row>
    <row r="586" spans="2:16" ht="15.95" customHeight="1" x14ac:dyDescent="0.25">
      <c r="B586" s="16"/>
      <c r="C586" s="16"/>
      <c r="D586" s="12"/>
      <c r="E586" s="12"/>
      <c r="L586" s="1"/>
      <c r="P586" s="12"/>
    </row>
    <row r="587" spans="2:16" ht="15.95" customHeight="1" x14ac:dyDescent="0.25">
      <c r="B587" s="16"/>
      <c r="C587" s="16"/>
      <c r="D587" s="12"/>
      <c r="E587" s="12"/>
      <c r="L587" s="1"/>
      <c r="P587" s="12"/>
    </row>
    <row r="588" spans="2:16" ht="15.95" customHeight="1" x14ac:dyDescent="0.25">
      <c r="B588" s="16"/>
      <c r="C588" s="16"/>
      <c r="D588" s="12"/>
      <c r="E588" s="12"/>
      <c r="L588" s="1"/>
      <c r="P588" s="12"/>
    </row>
    <row r="589" spans="2:16" ht="15.95" customHeight="1" x14ac:dyDescent="0.25">
      <c r="B589" s="16"/>
      <c r="C589" s="16"/>
      <c r="D589" s="12"/>
      <c r="E589" s="12"/>
      <c r="L589" s="1"/>
      <c r="P589" s="12"/>
    </row>
    <row r="590" spans="2:16" ht="15.95" customHeight="1" x14ac:dyDescent="0.25">
      <c r="B590" s="16"/>
      <c r="C590" s="16"/>
      <c r="D590" s="12"/>
      <c r="E590" s="12"/>
      <c r="L590" s="1"/>
      <c r="P590" s="12"/>
    </row>
    <row r="591" spans="2:16" ht="15.95" customHeight="1" x14ac:dyDescent="0.25">
      <c r="B591" s="16"/>
      <c r="C591" s="16"/>
      <c r="D591" s="12"/>
      <c r="E591" s="12"/>
      <c r="L591" s="1"/>
      <c r="P591" s="12"/>
    </row>
    <row r="592" spans="2:16" ht="15.95" customHeight="1" x14ac:dyDescent="0.25">
      <c r="B592" s="16"/>
      <c r="C592" s="16"/>
      <c r="D592" s="12"/>
      <c r="E592" s="12"/>
      <c r="L592" s="1"/>
      <c r="P592" s="12"/>
    </row>
    <row r="593" spans="2:16" ht="15.95" customHeight="1" x14ac:dyDescent="0.25">
      <c r="B593" s="16"/>
      <c r="C593" s="16"/>
      <c r="D593" s="12"/>
      <c r="E593" s="12"/>
      <c r="L593" s="1"/>
      <c r="P593" s="12"/>
    </row>
    <row r="594" spans="2:16" ht="15.95" customHeight="1" x14ac:dyDescent="0.25">
      <c r="B594" s="16"/>
      <c r="C594" s="16"/>
      <c r="D594" s="12"/>
      <c r="E594" s="12"/>
      <c r="L594" s="1"/>
      <c r="P594" s="12"/>
    </row>
    <row r="595" spans="2:16" ht="15.95" customHeight="1" x14ac:dyDescent="0.25">
      <c r="B595" s="16"/>
      <c r="C595" s="16"/>
      <c r="D595" s="12"/>
      <c r="E595" s="12"/>
      <c r="L595" s="1"/>
      <c r="P595" s="12"/>
    </row>
    <row r="596" spans="2:16" ht="15.95" customHeight="1" x14ac:dyDescent="0.25">
      <c r="B596" s="16"/>
      <c r="C596" s="16"/>
      <c r="D596" s="12"/>
      <c r="E596" s="12"/>
      <c r="L596" s="1"/>
      <c r="P596" s="12"/>
    </row>
    <row r="597" spans="2:16" ht="15.95" customHeight="1" x14ac:dyDescent="0.25">
      <c r="B597" s="16"/>
      <c r="C597" s="16"/>
      <c r="D597" s="12"/>
      <c r="E597" s="12"/>
      <c r="L597" s="1"/>
      <c r="P597" s="12"/>
    </row>
    <row r="598" spans="2:16" ht="15.95" customHeight="1" x14ac:dyDescent="0.25">
      <c r="B598" s="16"/>
      <c r="C598" s="16"/>
      <c r="D598" s="12"/>
      <c r="E598" s="12"/>
      <c r="L598" s="1"/>
      <c r="P598" s="12"/>
    </row>
    <row r="599" spans="2:16" ht="15.95" customHeight="1" x14ac:dyDescent="0.25">
      <c r="B599" s="16"/>
      <c r="C599" s="16"/>
      <c r="D599" s="12"/>
      <c r="E599" s="12"/>
      <c r="L599" s="1"/>
      <c r="P599" s="12"/>
    </row>
    <row r="600" spans="2:16" ht="15.95" customHeight="1" x14ac:dyDescent="0.25">
      <c r="B600" s="16"/>
      <c r="C600" s="16"/>
      <c r="D600" s="12"/>
      <c r="E600" s="12"/>
      <c r="L600" s="1"/>
      <c r="P600" s="12"/>
    </row>
    <row r="601" spans="2:16" ht="15.95" customHeight="1" x14ac:dyDescent="0.25">
      <c r="B601" s="16"/>
      <c r="C601" s="16"/>
      <c r="D601" s="12"/>
      <c r="E601" s="12"/>
      <c r="L601" s="1"/>
      <c r="P601" s="12"/>
    </row>
    <row r="602" spans="2:16" ht="15.95" customHeight="1" x14ac:dyDescent="0.25">
      <c r="B602" s="16"/>
      <c r="C602" s="16"/>
      <c r="D602" s="12"/>
      <c r="E602" s="12"/>
      <c r="L602" s="1"/>
      <c r="P602" s="12"/>
    </row>
    <row r="603" spans="2:16" ht="15.95" customHeight="1" x14ac:dyDescent="0.25">
      <c r="B603" s="16"/>
      <c r="C603" s="16"/>
      <c r="D603" s="12"/>
      <c r="E603" s="12"/>
      <c r="L603" s="1"/>
      <c r="P603" s="12"/>
    </row>
    <row r="604" spans="2:16" ht="15.95" customHeight="1" x14ac:dyDescent="0.25">
      <c r="B604" s="16"/>
      <c r="C604" s="16"/>
      <c r="D604" s="12"/>
      <c r="E604" s="12"/>
      <c r="L604" s="1"/>
      <c r="P604" s="12"/>
    </row>
    <row r="605" spans="2:16" ht="15.95" customHeight="1" x14ac:dyDescent="0.25">
      <c r="B605" s="16"/>
      <c r="C605" s="16"/>
      <c r="D605" s="12"/>
      <c r="E605" s="12"/>
      <c r="L605" s="1"/>
      <c r="P605" s="12"/>
    </row>
    <row r="606" spans="2:16" ht="15.95" customHeight="1" x14ac:dyDescent="0.25">
      <c r="B606" s="16"/>
      <c r="C606" s="16"/>
      <c r="D606" s="12"/>
      <c r="E606" s="12"/>
      <c r="L606" s="1"/>
      <c r="P606" s="12"/>
    </row>
    <row r="607" spans="2:16" ht="15.95" customHeight="1" x14ac:dyDescent="0.25">
      <c r="B607" s="16"/>
      <c r="C607" s="16"/>
      <c r="D607" s="12"/>
      <c r="E607" s="12"/>
      <c r="L607" s="1"/>
      <c r="P607" s="12"/>
    </row>
    <row r="608" spans="2:16" ht="15.95" customHeight="1" x14ac:dyDescent="0.25">
      <c r="B608" s="16"/>
      <c r="C608" s="16"/>
      <c r="D608" s="12"/>
      <c r="E608" s="12"/>
      <c r="L608" s="1"/>
      <c r="P608" s="12"/>
    </row>
    <row r="609" spans="2:16" ht="15.95" customHeight="1" x14ac:dyDescent="0.25">
      <c r="B609" s="16"/>
      <c r="C609" s="16"/>
      <c r="D609" s="12"/>
      <c r="E609" s="12"/>
      <c r="L609" s="1"/>
      <c r="P609" s="12"/>
    </row>
    <row r="610" spans="2:16" ht="15.95" customHeight="1" x14ac:dyDescent="0.25">
      <c r="B610" s="16"/>
      <c r="C610" s="16"/>
      <c r="D610" s="12"/>
      <c r="E610" s="12"/>
      <c r="L610" s="1"/>
      <c r="P610" s="12"/>
    </row>
    <row r="611" spans="2:16" ht="15.95" customHeight="1" x14ac:dyDescent="0.25">
      <c r="B611" s="16"/>
      <c r="C611" s="16"/>
      <c r="D611" s="12"/>
      <c r="E611" s="12"/>
      <c r="L611" s="1"/>
      <c r="P611" s="12"/>
    </row>
    <row r="612" spans="2:16" ht="15.95" customHeight="1" x14ac:dyDescent="0.25">
      <c r="B612" s="16"/>
      <c r="C612" s="16"/>
      <c r="D612" s="12"/>
      <c r="E612" s="12"/>
      <c r="L612" s="1"/>
      <c r="P612" s="12"/>
    </row>
    <row r="613" spans="2:16" ht="15.95" customHeight="1" x14ac:dyDescent="0.25">
      <c r="B613" s="16"/>
      <c r="C613" s="16"/>
      <c r="D613" s="12"/>
      <c r="E613" s="12"/>
      <c r="L613" s="1"/>
      <c r="P613" s="12"/>
    </row>
    <row r="614" spans="2:16" ht="15.95" customHeight="1" x14ac:dyDescent="0.25">
      <c r="B614" s="16"/>
      <c r="C614" s="16"/>
      <c r="D614" s="12"/>
      <c r="E614" s="12"/>
      <c r="L614" s="1"/>
      <c r="P614" s="12"/>
    </row>
    <row r="615" spans="2:16" ht="15.95" customHeight="1" x14ac:dyDescent="0.25">
      <c r="B615" s="16"/>
      <c r="C615" s="16"/>
      <c r="D615" s="12"/>
      <c r="E615" s="12"/>
      <c r="L615" s="1"/>
      <c r="P615" s="12"/>
    </row>
    <row r="616" spans="2:16" ht="15.95" customHeight="1" x14ac:dyDescent="0.25">
      <c r="B616" s="16"/>
      <c r="C616" s="16"/>
      <c r="D616" s="12"/>
      <c r="E616" s="12"/>
      <c r="L616" s="1"/>
      <c r="P616" s="12"/>
    </row>
    <row r="617" spans="2:16" ht="15.95" customHeight="1" x14ac:dyDescent="0.25">
      <c r="B617" s="16"/>
      <c r="C617" s="16"/>
      <c r="D617" s="12"/>
      <c r="E617" s="12"/>
      <c r="L617" s="1"/>
      <c r="P617" s="12"/>
    </row>
    <row r="618" spans="2:16" ht="15.95" customHeight="1" x14ac:dyDescent="0.25">
      <c r="B618" s="16"/>
      <c r="C618" s="16"/>
      <c r="D618" s="12"/>
      <c r="E618" s="12"/>
      <c r="L618" s="1"/>
      <c r="P618" s="12"/>
    </row>
    <row r="619" spans="2:16" ht="15.95" customHeight="1" x14ac:dyDescent="0.25">
      <c r="B619" s="16"/>
      <c r="C619" s="16"/>
      <c r="D619" s="12"/>
      <c r="E619" s="12"/>
      <c r="L619" s="1"/>
      <c r="P619" s="12"/>
    </row>
    <row r="620" spans="2:16" ht="15.95" customHeight="1" x14ac:dyDescent="0.25">
      <c r="B620" s="16"/>
      <c r="C620" s="16"/>
      <c r="D620" s="12"/>
      <c r="E620" s="12"/>
      <c r="L620" s="1"/>
      <c r="P620" s="12"/>
    </row>
    <row r="621" spans="2:16" ht="15.95" customHeight="1" x14ac:dyDescent="0.25">
      <c r="B621" s="16"/>
      <c r="C621" s="16"/>
      <c r="D621" s="12"/>
      <c r="E621" s="12"/>
      <c r="P621" s="12"/>
    </row>
    <row r="622" spans="2:16" ht="15.95" customHeight="1" x14ac:dyDescent="0.25">
      <c r="B622" s="16"/>
      <c r="C622" s="16"/>
      <c r="D622" s="12"/>
      <c r="E622" s="12"/>
      <c r="P622" s="12"/>
    </row>
    <row r="623" spans="2:16" ht="15.95" customHeight="1" x14ac:dyDescent="0.25">
      <c r="B623" s="16"/>
      <c r="C623" s="16"/>
      <c r="D623" s="12"/>
      <c r="E623" s="12"/>
      <c r="P623" s="12"/>
    </row>
    <row r="624" spans="2:16" ht="15.95" customHeight="1" x14ac:dyDescent="0.25">
      <c r="B624" s="16"/>
      <c r="C624" s="16"/>
      <c r="D624" s="12"/>
      <c r="E624" s="12"/>
      <c r="P624" s="12"/>
    </row>
    <row r="625" spans="2:16" ht="15.95" customHeight="1" x14ac:dyDescent="0.25">
      <c r="B625" s="16"/>
      <c r="C625" s="16"/>
      <c r="D625" s="12"/>
      <c r="E625" s="12"/>
      <c r="P625" s="12"/>
    </row>
    <row r="626" spans="2:16" ht="15.95" customHeight="1" x14ac:dyDescent="0.25">
      <c r="B626" s="16"/>
      <c r="C626" s="16"/>
      <c r="D626" s="12"/>
      <c r="E626" s="12"/>
      <c r="P626" s="12"/>
    </row>
    <row r="627" spans="2:16" ht="15.95" customHeight="1" x14ac:dyDescent="0.25">
      <c r="B627" s="16"/>
      <c r="C627" s="16"/>
      <c r="D627" s="12"/>
      <c r="E627" s="12"/>
      <c r="P627" s="12"/>
    </row>
    <row r="628" spans="2:16" ht="15.95" customHeight="1" x14ac:dyDescent="0.25">
      <c r="B628" s="16"/>
      <c r="C628" s="16"/>
      <c r="D628" s="12"/>
      <c r="E628" s="12"/>
      <c r="P628" s="12"/>
    </row>
    <row r="629" spans="2:16" ht="15.95" customHeight="1" x14ac:dyDescent="0.25">
      <c r="B629" s="16"/>
      <c r="C629" s="16"/>
      <c r="D629" s="12"/>
      <c r="E629" s="12"/>
      <c r="P629" s="12"/>
    </row>
    <row r="630" spans="2:16" ht="15.95" customHeight="1" x14ac:dyDescent="0.25">
      <c r="B630" s="16"/>
      <c r="C630" s="16"/>
      <c r="D630" s="12"/>
      <c r="E630" s="12"/>
      <c r="P630" s="12"/>
    </row>
    <row r="631" spans="2:16" ht="15.95" customHeight="1" x14ac:dyDescent="0.25">
      <c r="B631" s="16"/>
      <c r="C631" s="16"/>
      <c r="D631" s="12"/>
      <c r="E631" s="12"/>
      <c r="P631" s="12"/>
    </row>
    <row r="632" spans="2:16" ht="15.95" customHeight="1" x14ac:dyDescent="0.25">
      <c r="B632" s="16"/>
      <c r="C632" s="16"/>
      <c r="D632" s="12"/>
      <c r="E632" s="12"/>
      <c r="P632" s="12"/>
    </row>
    <row r="633" spans="2:16" ht="15.95" customHeight="1" x14ac:dyDescent="0.25">
      <c r="B633" s="16"/>
      <c r="C633" s="16"/>
      <c r="D633" s="12"/>
      <c r="E633" s="12"/>
      <c r="P633" s="12"/>
    </row>
    <row r="634" spans="2:16" ht="15.95" customHeight="1" x14ac:dyDescent="0.25">
      <c r="B634" s="16"/>
      <c r="C634" s="16"/>
      <c r="D634" s="12"/>
      <c r="E634" s="12"/>
      <c r="P634" s="12"/>
    </row>
    <row r="635" spans="2:16" ht="15.95" customHeight="1" x14ac:dyDescent="0.25">
      <c r="B635" s="16"/>
      <c r="C635" s="16"/>
      <c r="D635" s="12"/>
      <c r="E635" s="12"/>
      <c r="P635" s="12"/>
    </row>
    <row r="636" spans="2:16" ht="15.95" customHeight="1" x14ac:dyDescent="0.25">
      <c r="B636" s="16"/>
      <c r="C636" s="16"/>
      <c r="D636" s="12"/>
      <c r="E636" s="12"/>
      <c r="P636" s="12"/>
    </row>
    <row r="637" spans="2:16" ht="15.95" customHeight="1" x14ac:dyDescent="0.25">
      <c r="B637" s="16"/>
      <c r="C637" s="16"/>
      <c r="D637" s="12"/>
      <c r="E637" s="12"/>
      <c r="P637" s="12"/>
    </row>
    <row r="638" spans="2:16" ht="15.95" customHeight="1" x14ac:dyDescent="0.25">
      <c r="B638" s="16"/>
      <c r="C638" s="16"/>
      <c r="D638" s="12"/>
      <c r="E638" s="12"/>
      <c r="P638" s="12"/>
    </row>
    <row r="639" spans="2:16" ht="15.95" customHeight="1" x14ac:dyDescent="0.25">
      <c r="B639" s="16"/>
      <c r="C639" s="16"/>
      <c r="D639" s="12"/>
      <c r="E639" s="12"/>
      <c r="P639" s="12"/>
    </row>
    <row r="640" spans="2:16" ht="15.95" customHeight="1" x14ac:dyDescent="0.25">
      <c r="B640" s="16"/>
      <c r="C640" s="16"/>
      <c r="D640" s="12"/>
      <c r="E640" s="12"/>
      <c r="P640" s="12"/>
    </row>
    <row r="641" spans="2:16" ht="15.95" customHeight="1" x14ac:dyDescent="0.25">
      <c r="B641" s="16"/>
      <c r="C641" s="16"/>
      <c r="D641" s="12"/>
      <c r="E641" s="12"/>
      <c r="P641" s="12"/>
    </row>
    <row r="642" spans="2:16" ht="15.95" customHeight="1" x14ac:dyDescent="0.25">
      <c r="B642" s="16"/>
      <c r="C642" s="16"/>
      <c r="D642" s="12"/>
      <c r="E642" s="12"/>
      <c r="P642" s="12"/>
    </row>
    <row r="643" spans="2:16" ht="15.95" customHeight="1" x14ac:dyDescent="0.25">
      <c r="B643" s="16"/>
      <c r="C643" s="16"/>
      <c r="D643" s="12"/>
      <c r="E643" s="12"/>
      <c r="P643" s="12"/>
    </row>
    <row r="644" spans="2:16" ht="15.95" customHeight="1" x14ac:dyDescent="0.25">
      <c r="B644" s="16"/>
      <c r="C644" s="16"/>
      <c r="D644" s="12"/>
      <c r="E644" s="12"/>
      <c r="P644" s="12"/>
    </row>
    <row r="645" spans="2:16" ht="15.95" customHeight="1" x14ac:dyDescent="0.25">
      <c r="B645" s="16"/>
      <c r="C645" s="16"/>
      <c r="D645" s="12"/>
      <c r="E645" s="12"/>
      <c r="P645" s="12"/>
    </row>
    <row r="646" spans="2:16" ht="15.95" customHeight="1" x14ac:dyDescent="0.25">
      <c r="B646" s="16"/>
      <c r="C646" s="16"/>
      <c r="D646" s="12"/>
      <c r="E646" s="12"/>
      <c r="P646" s="12"/>
    </row>
    <row r="647" spans="2:16" ht="15.95" customHeight="1" x14ac:dyDescent="0.25">
      <c r="B647" s="16"/>
      <c r="C647" s="16"/>
      <c r="D647" s="12"/>
      <c r="E647" s="12"/>
      <c r="P647" s="12"/>
    </row>
    <row r="648" spans="2:16" ht="15.95" customHeight="1" x14ac:dyDescent="0.25">
      <c r="B648" s="16"/>
      <c r="C648" s="16"/>
      <c r="D648" s="12"/>
      <c r="E648" s="12"/>
      <c r="P648" s="12"/>
    </row>
    <row r="649" spans="2:16" ht="15.95" customHeight="1" x14ac:dyDescent="0.25">
      <c r="B649" s="16"/>
      <c r="C649" s="16"/>
      <c r="D649" s="12"/>
      <c r="E649" s="12"/>
      <c r="P649" s="12"/>
    </row>
    <row r="650" spans="2:16" ht="15.95" customHeight="1" x14ac:dyDescent="0.25">
      <c r="B650" s="16"/>
      <c r="C650" s="16"/>
      <c r="D650" s="12"/>
      <c r="E650" s="12"/>
      <c r="P650" s="12"/>
    </row>
    <row r="651" spans="2:16" ht="15.95" customHeight="1" x14ac:dyDescent="0.25">
      <c r="B651" s="16"/>
      <c r="C651" s="16"/>
      <c r="D651" s="12"/>
      <c r="E651" s="12"/>
      <c r="P651" s="12"/>
    </row>
    <row r="652" spans="2:16" ht="15.95" customHeight="1" x14ac:dyDescent="0.25">
      <c r="B652" s="16"/>
      <c r="C652" s="16"/>
      <c r="D652" s="12"/>
      <c r="E652" s="12"/>
      <c r="P652" s="12"/>
    </row>
    <row r="653" spans="2:16" ht="15.95" customHeight="1" x14ac:dyDescent="0.25">
      <c r="B653" s="16"/>
      <c r="C653" s="16"/>
      <c r="D653" s="12"/>
      <c r="E653" s="12"/>
      <c r="P653" s="12"/>
    </row>
    <row r="654" spans="2:16" ht="15.95" customHeight="1" x14ac:dyDescent="0.25">
      <c r="B654" s="16"/>
      <c r="C654" s="16"/>
      <c r="D654" s="12"/>
      <c r="E654" s="12"/>
      <c r="P654" s="12"/>
    </row>
    <row r="655" spans="2:16" ht="15.95" customHeight="1" x14ac:dyDescent="0.25">
      <c r="B655" s="16"/>
      <c r="C655" s="16"/>
      <c r="D655" s="12"/>
      <c r="E655" s="12"/>
      <c r="P655" s="12"/>
    </row>
    <row r="656" spans="2:16" ht="15.95" customHeight="1" x14ac:dyDescent="0.25">
      <c r="B656" s="16"/>
      <c r="C656" s="16"/>
      <c r="D656" s="12"/>
      <c r="E656" s="12"/>
      <c r="P656" s="12"/>
    </row>
    <row r="657" spans="2:16" ht="15.95" customHeight="1" x14ac:dyDescent="0.25">
      <c r="B657" s="16"/>
      <c r="C657" s="16"/>
      <c r="D657" s="12"/>
      <c r="E657" s="12"/>
      <c r="P657" s="12"/>
    </row>
    <row r="658" spans="2:16" ht="15.95" customHeight="1" x14ac:dyDescent="0.25">
      <c r="B658" s="16"/>
      <c r="C658" s="16"/>
      <c r="D658" s="12"/>
      <c r="E658" s="12"/>
      <c r="P658" s="12"/>
    </row>
    <row r="659" spans="2:16" ht="15.95" customHeight="1" x14ac:dyDescent="0.25">
      <c r="B659" s="16"/>
      <c r="C659" s="16"/>
      <c r="D659" s="12"/>
      <c r="E659" s="12"/>
      <c r="P659" s="12"/>
    </row>
    <row r="660" spans="2:16" ht="15.95" customHeight="1" x14ac:dyDescent="0.25">
      <c r="B660" s="16"/>
      <c r="C660" s="16"/>
      <c r="D660" s="12"/>
      <c r="E660" s="12"/>
      <c r="P660" s="12"/>
    </row>
    <row r="661" spans="2:16" ht="15.95" customHeight="1" x14ac:dyDescent="0.25">
      <c r="B661" s="16"/>
      <c r="C661" s="16"/>
      <c r="D661" s="12"/>
      <c r="E661" s="12"/>
      <c r="P661" s="12"/>
    </row>
    <row r="662" spans="2:16" ht="15.95" customHeight="1" x14ac:dyDescent="0.25">
      <c r="B662" s="16"/>
      <c r="C662" s="16"/>
      <c r="D662" s="12"/>
      <c r="E662" s="12"/>
      <c r="P662" s="12"/>
    </row>
    <row r="663" spans="2:16" ht="15.95" customHeight="1" x14ac:dyDescent="0.25">
      <c r="B663" s="16"/>
      <c r="C663" s="16"/>
      <c r="D663" s="12"/>
      <c r="E663" s="12"/>
      <c r="P663" s="12"/>
    </row>
    <row r="664" spans="2:16" ht="15.95" customHeight="1" x14ac:dyDescent="0.25">
      <c r="B664" s="16"/>
      <c r="C664" s="16"/>
      <c r="D664" s="12"/>
      <c r="E664" s="12"/>
      <c r="P664" s="12"/>
    </row>
    <row r="665" spans="2:16" ht="15.95" customHeight="1" x14ac:dyDescent="0.25">
      <c r="B665" s="16"/>
      <c r="C665" s="16"/>
      <c r="D665" s="12"/>
      <c r="E665" s="12"/>
      <c r="P665" s="12"/>
    </row>
    <row r="666" spans="2:16" ht="15.95" customHeight="1" x14ac:dyDescent="0.25">
      <c r="B666" s="16"/>
      <c r="C666" s="16"/>
      <c r="D666" s="12"/>
      <c r="E666" s="12"/>
      <c r="P666" s="12"/>
    </row>
    <row r="667" spans="2:16" ht="15.95" customHeight="1" x14ac:dyDescent="0.25">
      <c r="B667" s="16"/>
      <c r="C667" s="16"/>
      <c r="D667" s="12"/>
      <c r="E667" s="12"/>
      <c r="P667" s="12"/>
    </row>
    <row r="668" spans="2:16" ht="15.95" customHeight="1" x14ac:dyDescent="0.25">
      <c r="B668" s="16"/>
      <c r="C668" s="16"/>
      <c r="D668" s="12"/>
      <c r="E668" s="12"/>
      <c r="P668" s="12"/>
    </row>
    <row r="669" spans="2:16" ht="15.95" customHeight="1" x14ac:dyDescent="0.25">
      <c r="B669" s="16"/>
      <c r="C669" s="16"/>
      <c r="D669" s="12"/>
      <c r="E669" s="12"/>
      <c r="P669" s="12"/>
    </row>
    <row r="670" spans="2:16" ht="15.95" customHeight="1" x14ac:dyDescent="0.25">
      <c r="B670" s="16"/>
      <c r="C670" s="16"/>
      <c r="D670" s="12"/>
      <c r="E670" s="12"/>
      <c r="P670" s="12"/>
    </row>
    <row r="671" spans="2:16" ht="15.95" customHeight="1" x14ac:dyDescent="0.25">
      <c r="B671" s="16"/>
      <c r="C671" s="16"/>
      <c r="D671" s="12"/>
      <c r="E671" s="12"/>
      <c r="P671" s="12"/>
    </row>
    <row r="672" spans="2:16" ht="15.95" customHeight="1" x14ac:dyDescent="0.25">
      <c r="B672" s="16"/>
      <c r="C672" s="16"/>
      <c r="D672" s="12"/>
      <c r="E672" s="12"/>
      <c r="P672" s="12"/>
    </row>
    <row r="673" spans="2:16" ht="15.95" customHeight="1" x14ac:dyDescent="0.25">
      <c r="B673" s="16"/>
      <c r="C673" s="16"/>
      <c r="D673" s="12"/>
      <c r="E673" s="12"/>
      <c r="P673" s="12"/>
    </row>
    <row r="674" spans="2:16" ht="15.95" customHeight="1" x14ac:dyDescent="0.25">
      <c r="B674" s="16"/>
      <c r="C674" s="16"/>
      <c r="D674" s="12"/>
      <c r="E674" s="12"/>
      <c r="P674" s="12"/>
    </row>
    <row r="675" spans="2:16" ht="15.95" customHeight="1" x14ac:dyDescent="0.25">
      <c r="B675" s="16"/>
      <c r="C675" s="16"/>
      <c r="D675" s="12"/>
      <c r="E675" s="12"/>
      <c r="P675" s="12"/>
    </row>
    <row r="676" spans="2:16" ht="15.95" customHeight="1" x14ac:dyDescent="0.25">
      <c r="B676" s="16"/>
      <c r="C676" s="16"/>
      <c r="D676" s="12"/>
      <c r="E676" s="12"/>
      <c r="P676" s="12"/>
    </row>
    <row r="677" spans="2:16" ht="15.95" customHeight="1" x14ac:dyDescent="0.25">
      <c r="B677" s="16"/>
      <c r="C677" s="16"/>
      <c r="D677" s="12"/>
      <c r="E677" s="12"/>
      <c r="P677" s="12"/>
    </row>
    <row r="678" spans="2:16" ht="15.95" customHeight="1" x14ac:dyDescent="0.25">
      <c r="B678" s="16"/>
      <c r="C678" s="16"/>
      <c r="D678" s="12"/>
      <c r="E678" s="12"/>
      <c r="P678" s="12"/>
    </row>
    <row r="679" spans="2:16" ht="15.95" customHeight="1" x14ac:dyDescent="0.25">
      <c r="B679" s="16"/>
      <c r="C679" s="16"/>
      <c r="D679" s="12"/>
      <c r="E679" s="12"/>
      <c r="P679" s="12"/>
    </row>
    <row r="680" spans="2:16" ht="15.95" customHeight="1" x14ac:dyDescent="0.25">
      <c r="B680" s="16"/>
      <c r="C680" s="16"/>
      <c r="D680" s="12"/>
      <c r="E680" s="12"/>
      <c r="P680" s="12"/>
    </row>
    <row r="681" spans="2:16" ht="15.95" customHeight="1" x14ac:dyDescent="0.25">
      <c r="B681" s="16"/>
      <c r="C681" s="16"/>
      <c r="D681" s="12"/>
      <c r="E681" s="12"/>
      <c r="P681" s="12"/>
    </row>
    <row r="682" spans="2:16" ht="15.95" customHeight="1" x14ac:dyDescent="0.25">
      <c r="B682" s="16"/>
      <c r="C682" s="16"/>
      <c r="D682" s="12"/>
      <c r="E682" s="12"/>
      <c r="P682" s="12"/>
    </row>
    <row r="683" spans="2:16" ht="15.95" customHeight="1" x14ac:dyDescent="0.25">
      <c r="B683" s="16"/>
      <c r="C683" s="16"/>
      <c r="D683" s="12"/>
      <c r="E683" s="12"/>
      <c r="P683" s="12"/>
    </row>
    <row r="684" spans="2:16" ht="15.95" customHeight="1" x14ac:dyDescent="0.25">
      <c r="B684" s="16"/>
      <c r="C684" s="16"/>
      <c r="D684" s="12"/>
      <c r="E684" s="12"/>
      <c r="P684" s="12"/>
    </row>
    <row r="685" spans="2:16" ht="15.95" customHeight="1" x14ac:dyDescent="0.25">
      <c r="B685" s="16"/>
      <c r="C685" s="16"/>
      <c r="D685" s="12"/>
      <c r="E685" s="12"/>
      <c r="P685" s="12"/>
    </row>
    <row r="686" spans="2:16" ht="15.95" customHeight="1" x14ac:dyDescent="0.25">
      <c r="B686" s="16"/>
      <c r="C686" s="16"/>
      <c r="D686" s="12"/>
      <c r="E686" s="12"/>
      <c r="P686" s="12"/>
    </row>
    <row r="687" spans="2:16" ht="15.95" customHeight="1" x14ac:dyDescent="0.25">
      <c r="B687" s="16"/>
      <c r="C687" s="16"/>
      <c r="D687" s="12"/>
      <c r="E687" s="12"/>
      <c r="P687" s="12"/>
    </row>
    <row r="688" spans="2:16" ht="15.95" customHeight="1" x14ac:dyDescent="0.25">
      <c r="B688" s="16"/>
      <c r="C688" s="16"/>
      <c r="D688" s="12"/>
      <c r="E688" s="12"/>
      <c r="P688" s="12"/>
    </row>
    <row r="689" spans="2:16" ht="15.95" customHeight="1" x14ac:dyDescent="0.25">
      <c r="B689" s="16"/>
      <c r="C689" s="16"/>
      <c r="D689" s="12"/>
      <c r="E689" s="12"/>
      <c r="P689" s="12"/>
    </row>
    <row r="690" spans="2:16" ht="15.95" customHeight="1" x14ac:dyDescent="0.25">
      <c r="B690" s="16"/>
      <c r="C690" s="16"/>
      <c r="D690" s="12"/>
      <c r="E690" s="12"/>
      <c r="P690" s="12"/>
    </row>
    <row r="691" spans="2:16" ht="15.95" customHeight="1" x14ac:dyDescent="0.25">
      <c r="B691" s="16"/>
      <c r="C691" s="16"/>
      <c r="D691" s="12"/>
      <c r="E691" s="12"/>
      <c r="P691" s="12"/>
    </row>
    <row r="692" spans="2:16" ht="15.95" customHeight="1" x14ac:dyDescent="0.25">
      <c r="B692" s="16"/>
      <c r="C692" s="16"/>
      <c r="D692" s="12"/>
      <c r="E692" s="12"/>
      <c r="P692" s="12"/>
    </row>
    <row r="693" spans="2:16" ht="15.95" customHeight="1" x14ac:dyDescent="0.25">
      <c r="B693" s="16"/>
      <c r="C693" s="16"/>
      <c r="D693" s="12"/>
      <c r="E693" s="12"/>
      <c r="P693" s="12"/>
    </row>
    <row r="694" spans="2:16" ht="15.95" customHeight="1" x14ac:dyDescent="0.25">
      <c r="B694" s="16"/>
      <c r="C694" s="16"/>
      <c r="D694" s="12"/>
      <c r="E694" s="12"/>
      <c r="P694" s="12"/>
    </row>
    <row r="695" spans="2:16" ht="15.95" customHeight="1" x14ac:dyDescent="0.25">
      <c r="B695" s="16"/>
      <c r="C695" s="16"/>
      <c r="D695" s="12"/>
      <c r="E695" s="12"/>
      <c r="P695" s="12"/>
    </row>
    <row r="696" spans="2:16" ht="15.95" customHeight="1" x14ac:dyDescent="0.25">
      <c r="B696" s="16"/>
      <c r="C696" s="16"/>
      <c r="D696" s="12"/>
      <c r="E696" s="12"/>
      <c r="P696" s="12"/>
    </row>
    <row r="697" spans="2:16" ht="15.95" customHeight="1" x14ac:dyDescent="0.25">
      <c r="B697" s="16"/>
      <c r="C697" s="16"/>
      <c r="D697" s="12"/>
      <c r="E697" s="12"/>
      <c r="P697" s="12"/>
    </row>
    <row r="698" spans="2:16" ht="15.95" customHeight="1" x14ac:dyDescent="0.25">
      <c r="B698" s="16"/>
      <c r="C698" s="16"/>
      <c r="D698" s="12"/>
      <c r="E698" s="12"/>
      <c r="P698" s="12"/>
    </row>
    <row r="699" spans="2:16" ht="15.95" customHeight="1" x14ac:dyDescent="0.25">
      <c r="B699" s="16"/>
      <c r="C699" s="16"/>
      <c r="D699" s="12"/>
      <c r="E699" s="12"/>
      <c r="P699" s="12"/>
    </row>
    <row r="700" spans="2:16" ht="15.95" customHeight="1" x14ac:dyDescent="0.25">
      <c r="B700" s="16"/>
      <c r="C700" s="16"/>
      <c r="D700" s="12"/>
      <c r="E700" s="12"/>
      <c r="P700" s="12"/>
    </row>
    <row r="701" spans="2:16" ht="15.95" customHeight="1" x14ac:dyDescent="0.25">
      <c r="B701" s="16"/>
      <c r="C701" s="16"/>
      <c r="D701" s="12"/>
      <c r="E701" s="12"/>
      <c r="P701" s="12"/>
    </row>
    <row r="702" spans="2:16" ht="15.95" customHeight="1" x14ac:dyDescent="0.25">
      <c r="B702" s="16"/>
      <c r="C702" s="16"/>
      <c r="D702" s="12"/>
      <c r="E702" s="12"/>
      <c r="P702" s="12"/>
    </row>
    <row r="703" spans="2:16" ht="15.95" customHeight="1" x14ac:dyDescent="0.25">
      <c r="B703" s="16"/>
      <c r="C703" s="16"/>
      <c r="D703" s="12"/>
      <c r="E703" s="12"/>
      <c r="P703" s="12"/>
    </row>
    <row r="704" spans="2:16" ht="15.95" customHeight="1" x14ac:dyDescent="0.25">
      <c r="B704" s="16"/>
      <c r="C704" s="16"/>
      <c r="D704" s="12"/>
      <c r="E704" s="12"/>
      <c r="P704" s="12"/>
    </row>
    <row r="705" spans="2:16" ht="15.95" customHeight="1" x14ac:dyDescent="0.25">
      <c r="B705" s="16"/>
      <c r="C705" s="16"/>
      <c r="D705" s="12"/>
      <c r="E705" s="12"/>
      <c r="P705" s="12"/>
    </row>
    <row r="706" spans="2:16" ht="15.95" customHeight="1" x14ac:dyDescent="0.25">
      <c r="B706" s="16"/>
      <c r="C706" s="16"/>
      <c r="D706" s="12"/>
      <c r="E706" s="12"/>
      <c r="P706" s="12"/>
    </row>
    <row r="707" spans="2:16" ht="15.95" customHeight="1" x14ac:dyDescent="0.25">
      <c r="B707" s="16"/>
      <c r="C707" s="16"/>
      <c r="D707" s="12"/>
      <c r="E707" s="12"/>
      <c r="P707" s="12"/>
    </row>
    <row r="708" spans="2:16" ht="15.95" customHeight="1" x14ac:dyDescent="0.25">
      <c r="B708" s="16"/>
      <c r="C708" s="16"/>
      <c r="D708" s="12"/>
      <c r="E708" s="12"/>
      <c r="P708" s="12"/>
    </row>
    <row r="709" spans="2:16" ht="15.95" customHeight="1" x14ac:dyDescent="0.25">
      <c r="B709" s="16"/>
      <c r="C709" s="16"/>
      <c r="D709" s="12"/>
      <c r="E709" s="12"/>
      <c r="P709" s="12"/>
    </row>
    <row r="710" spans="2:16" ht="15.95" customHeight="1" x14ac:dyDescent="0.25">
      <c r="B710" s="16"/>
      <c r="C710" s="16"/>
      <c r="D710" s="12"/>
      <c r="E710" s="12"/>
      <c r="P710" s="12"/>
    </row>
    <row r="711" spans="2:16" ht="15.95" customHeight="1" x14ac:dyDescent="0.25">
      <c r="B711" s="16"/>
      <c r="C711" s="16"/>
      <c r="D711" s="12"/>
      <c r="E711" s="12"/>
      <c r="P711" s="12"/>
    </row>
    <row r="712" spans="2:16" ht="15.95" customHeight="1" x14ac:dyDescent="0.25">
      <c r="B712" s="16"/>
      <c r="C712" s="16"/>
      <c r="D712" s="12"/>
      <c r="E712" s="12"/>
      <c r="P712" s="12"/>
    </row>
    <row r="713" spans="2:16" ht="15.95" customHeight="1" x14ac:dyDescent="0.25">
      <c r="B713" s="16"/>
      <c r="C713" s="16"/>
      <c r="D713" s="12"/>
      <c r="E713" s="12"/>
      <c r="P713" s="12"/>
    </row>
    <row r="714" spans="2:16" ht="15.95" customHeight="1" x14ac:dyDescent="0.25">
      <c r="B714" s="16"/>
      <c r="C714" s="16"/>
      <c r="D714" s="12"/>
      <c r="E714" s="12"/>
      <c r="P714" s="12"/>
    </row>
    <row r="715" spans="2:16" ht="15.95" customHeight="1" x14ac:dyDescent="0.25">
      <c r="B715" s="16"/>
      <c r="C715" s="16"/>
      <c r="D715" s="12"/>
      <c r="E715" s="12"/>
      <c r="P715" s="12"/>
    </row>
    <row r="716" spans="2:16" ht="15.95" customHeight="1" x14ac:dyDescent="0.25">
      <c r="B716" s="16"/>
      <c r="C716" s="16"/>
      <c r="D716" s="12"/>
      <c r="E716" s="12"/>
      <c r="P716" s="12"/>
    </row>
    <row r="717" spans="2:16" ht="15.95" customHeight="1" x14ac:dyDescent="0.25">
      <c r="B717" s="16"/>
      <c r="C717" s="16"/>
      <c r="D717" s="12"/>
      <c r="E717" s="12"/>
      <c r="P717" s="12"/>
    </row>
    <row r="718" spans="2:16" ht="15.95" customHeight="1" x14ac:dyDescent="0.25">
      <c r="B718" s="16"/>
      <c r="C718" s="16"/>
      <c r="D718" s="12"/>
      <c r="E718" s="12"/>
      <c r="P718" s="12"/>
    </row>
    <row r="719" spans="2:16" ht="15.95" customHeight="1" x14ac:dyDescent="0.25">
      <c r="B719" s="16"/>
      <c r="C719" s="16"/>
      <c r="D719" s="12"/>
      <c r="E719" s="12"/>
      <c r="P719" s="12"/>
    </row>
    <row r="720" spans="2:16" ht="15.95" customHeight="1" x14ac:dyDescent="0.25">
      <c r="B720" s="16"/>
      <c r="C720" s="16"/>
      <c r="D720" s="12"/>
      <c r="E720" s="12"/>
      <c r="P720" s="12"/>
    </row>
    <row r="721" spans="2:16" ht="15.95" customHeight="1" x14ac:dyDescent="0.25">
      <c r="B721" s="16"/>
      <c r="C721" s="16"/>
      <c r="D721" s="12"/>
      <c r="E721" s="12"/>
      <c r="P721" s="12"/>
    </row>
    <row r="722" spans="2:16" ht="15.95" customHeight="1" x14ac:dyDescent="0.25">
      <c r="B722" s="16"/>
      <c r="C722" s="16"/>
      <c r="D722" s="12"/>
      <c r="E722" s="12"/>
      <c r="P722" s="12"/>
    </row>
    <row r="723" spans="2:16" ht="15.95" customHeight="1" x14ac:dyDescent="0.25">
      <c r="B723" s="16"/>
      <c r="C723" s="16"/>
      <c r="D723" s="12"/>
      <c r="E723" s="12"/>
      <c r="P723" s="12"/>
    </row>
    <row r="724" spans="2:16" ht="15.95" customHeight="1" x14ac:dyDescent="0.25">
      <c r="B724" s="16"/>
      <c r="C724" s="16"/>
      <c r="D724" s="12"/>
      <c r="E724" s="12"/>
      <c r="P724" s="12"/>
    </row>
    <row r="725" spans="2:16" ht="15.95" customHeight="1" x14ac:dyDescent="0.25">
      <c r="B725" s="16"/>
      <c r="C725" s="16"/>
      <c r="D725" s="12"/>
      <c r="E725" s="12"/>
      <c r="P725" s="12"/>
    </row>
    <row r="726" spans="2:16" ht="15.95" customHeight="1" x14ac:dyDescent="0.25">
      <c r="B726" s="16"/>
      <c r="C726" s="16"/>
      <c r="D726" s="12"/>
      <c r="E726" s="12"/>
      <c r="P726" s="12"/>
    </row>
    <row r="727" spans="2:16" ht="15.95" customHeight="1" x14ac:dyDescent="0.25">
      <c r="B727" s="16"/>
      <c r="C727" s="16"/>
      <c r="D727" s="12"/>
      <c r="E727" s="12"/>
      <c r="P727" s="12"/>
    </row>
    <row r="728" spans="2:16" ht="15.95" customHeight="1" x14ac:dyDescent="0.25">
      <c r="B728" s="16"/>
      <c r="C728" s="16"/>
      <c r="D728" s="12"/>
      <c r="E728" s="12"/>
      <c r="P728" s="12"/>
    </row>
    <row r="729" spans="2:16" ht="15.95" customHeight="1" x14ac:dyDescent="0.25">
      <c r="B729" s="16"/>
      <c r="C729" s="16"/>
      <c r="D729" s="12"/>
      <c r="E729" s="12"/>
      <c r="P729" s="12"/>
    </row>
    <row r="730" spans="2:16" ht="15.95" customHeight="1" x14ac:dyDescent="0.25">
      <c r="B730" s="16"/>
      <c r="C730" s="16"/>
      <c r="D730" s="12"/>
      <c r="E730" s="12"/>
      <c r="P730" s="12"/>
    </row>
    <row r="731" spans="2:16" ht="15.95" customHeight="1" x14ac:dyDescent="0.25">
      <c r="B731" s="16"/>
      <c r="C731" s="16"/>
      <c r="D731" s="12"/>
      <c r="E731" s="12"/>
      <c r="P731" s="12"/>
    </row>
    <row r="732" spans="2:16" ht="15.95" customHeight="1" x14ac:dyDescent="0.25">
      <c r="B732" s="16"/>
      <c r="C732" s="16"/>
      <c r="D732" s="12"/>
      <c r="E732" s="12"/>
      <c r="P732" s="12"/>
    </row>
    <row r="733" spans="2:16" ht="15.95" customHeight="1" x14ac:dyDescent="0.25">
      <c r="B733" s="16"/>
      <c r="C733" s="16"/>
      <c r="D733" s="12"/>
      <c r="E733" s="12"/>
      <c r="P733" s="12"/>
    </row>
    <row r="734" spans="2:16" ht="15.95" customHeight="1" x14ac:dyDescent="0.25">
      <c r="B734" s="16"/>
      <c r="C734" s="16"/>
      <c r="D734" s="12"/>
      <c r="E734" s="12"/>
      <c r="P734" s="12"/>
    </row>
    <row r="735" spans="2:16" ht="15.95" customHeight="1" x14ac:dyDescent="0.25">
      <c r="B735" s="16"/>
      <c r="C735" s="16"/>
      <c r="D735" s="12"/>
      <c r="E735" s="12"/>
      <c r="P735" s="12"/>
    </row>
    <row r="736" spans="2:16" ht="15.95" customHeight="1" x14ac:dyDescent="0.25">
      <c r="B736" s="16"/>
      <c r="C736" s="16"/>
      <c r="D736" s="12"/>
      <c r="E736" s="12"/>
      <c r="P736" s="12"/>
    </row>
    <row r="737" spans="2:16" ht="15.95" customHeight="1" x14ac:dyDescent="0.25">
      <c r="B737" s="16"/>
      <c r="C737" s="16"/>
      <c r="D737" s="12"/>
      <c r="E737" s="12"/>
      <c r="P737" s="12"/>
    </row>
    <row r="738" spans="2:16" ht="15.95" customHeight="1" x14ac:dyDescent="0.25">
      <c r="B738" s="16"/>
      <c r="C738" s="16"/>
      <c r="D738" s="12"/>
      <c r="E738" s="12"/>
      <c r="P738" s="12"/>
    </row>
    <row r="739" spans="2:16" ht="15.95" customHeight="1" x14ac:dyDescent="0.25">
      <c r="B739" s="16"/>
      <c r="C739" s="16"/>
      <c r="D739" s="12"/>
      <c r="E739" s="12"/>
      <c r="P739" s="12"/>
    </row>
    <row r="740" spans="2:16" ht="15.95" customHeight="1" x14ac:dyDescent="0.25">
      <c r="B740" s="16"/>
      <c r="C740" s="16"/>
      <c r="D740" s="12"/>
      <c r="E740" s="12"/>
      <c r="P740" s="12"/>
    </row>
    <row r="741" spans="2:16" ht="15.95" customHeight="1" x14ac:dyDescent="0.25">
      <c r="B741" s="16"/>
      <c r="C741" s="16"/>
      <c r="D741" s="12"/>
      <c r="E741" s="12"/>
      <c r="P741" s="12"/>
    </row>
    <row r="742" spans="2:16" ht="15.95" customHeight="1" x14ac:dyDescent="0.25">
      <c r="B742" s="16"/>
      <c r="C742" s="16"/>
      <c r="D742" s="12"/>
      <c r="E742" s="12"/>
      <c r="P742" s="12"/>
    </row>
    <row r="743" spans="2:16" ht="15.95" customHeight="1" x14ac:dyDescent="0.25">
      <c r="B743" s="16"/>
      <c r="C743" s="16"/>
      <c r="D743" s="12"/>
      <c r="E743" s="12"/>
      <c r="P743" s="12"/>
    </row>
    <row r="744" spans="2:16" ht="15.95" customHeight="1" x14ac:dyDescent="0.25">
      <c r="B744" s="16"/>
      <c r="C744" s="16"/>
      <c r="D744" s="12"/>
      <c r="E744" s="12"/>
      <c r="P744" s="12"/>
    </row>
    <row r="745" spans="2:16" ht="15.95" customHeight="1" x14ac:dyDescent="0.25">
      <c r="B745" s="16"/>
      <c r="C745" s="16"/>
      <c r="D745" s="12"/>
      <c r="E745" s="12"/>
      <c r="P745" s="12"/>
    </row>
    <row r="746" spans="2:16" ht="15.95" customHeight="1" x14ac:dyDescent="0.25">
      <c r="B746" s="16"/>
      <c r="C746" s="16"/>
      <c r="D746" s="12"/>
      <c r="E746" s="12"/>
      <c r="P746" s="12"/>
    </row>
    <row r="747" spans="2:16" ht="15.95" customHeight="1" x14ac:dyDescent="0.25">
      <c r="B747" s="16"/>
      <c r="C747" s="16"/>
      <c r="D747" s="12"/>
      <c r="E747" s="12"/>
      <c r="P747" s="12"/>
    </row>
    <row r="748" spans="2:16" ht="15.95" customHeight="1" x14ac:dyDescent="0.25">
      <c r="B748" s="16"/>
      <c r="C748" s="16"/>
      <c r="D748" s="12"/>
      <c r="E748" s="12"/>
      <c r="P748" s="12"/>
    </row>
    <row r="749" spans="2:16" ht="15.95" customHeight="1" x14ac:dyDescent="0.25">
      <c r="B749" s="16"/>
      <c r="C749" s="16"/>
      <c r="D749" s="12"/>
      <c r="E749" s="12"/>
      <c r="P749" s="12"/>
    </row>
    <row r="750" spans="2:16" ht="15.95" customHeight="1" x14ac:dyDescent="0.25">
      <c r="B750" s="16"/>
      <c r="C750" s="16"/>
      <c r="D750" s="12"/>
      <c r="E750" s="12"/>
      <c r="P750" s="12"/>
    </row>
    <row r="751" spans="2:16" ht="15.95" customHeight="1" x14ac:dyDescent="0.25">
      <c r="B751" s="16"/>
      <c r="C751" s="16"/>
      <c r="D751" s="12"/>
      <c r="E751" s="12"/>
      <c r="P751" s="12"/>
    </row>
    <row r="752" spans="2:16" ht="15.95" customHeight="1" x14ac:dyDescent="0.25">
      <c r="B752" s="16"/>
      <c r="C752" s="16"/>
      <c r="D752" s="12"/>
      <c r="E752" s="12"/>
      <c r="P752" s="12"/>
    </row>
    <row r="753" spans="2:16" ht="15.95" customHeight="1" x14ac:dyDescent="0.25">
      <c r="B753" s="16"/>
      <c r="C753" s="16"/>
      <c r="D753" s="12"/>
      <c r="E753" s="12"/>
      <c r="P753" s="12"/>
    </row>
    <row r="754" spans="2:16" ht="15.95" customHeight="1" x14ac:dyDescent="0.25">
      <c r="B754" s="16"/>
      <c r="C754" s="16"/>
      <c r="D754" s="12"/>
      <c r="E754" s="12"/>
      <c r="P754" s="12"/>
    </row>
    <row r="755" spans="2:16" ht="15.95" customHeight="1" x14ac:dyDescent="0.25">
      <c r="B755" s="16"/>
      <c r="C755" s="16"/>
      <c r="D755" s="12"/>
      <c r="E755" s="12"/>
      <c r="P755" s="12"/>
    </row>
    <row r="756" spans="2:16" ht="15.95" customHeight="1" x14ac:dyDescent="0.25">
      <c r="B756" s="16"/>
      <c r="C756" s="16"/>
      <c r="D756" s="12"/>
      <c r="E756" s="12"/>
      <c r="P756" s="12"/>
    </row>
    <row r="757" spans="2:16" ht="15.95" customHeight="1" x14ac:dyDescent="0.25">
      <c r="B757" s="16"/>
      <c r="C757" s="16"/>
      <c r="D757" s="12"/>
      <c r="E757" s="12"/>
      <c r="P757" s="12"/>
    </row>
    <row r="758" spans="2:16" ht="15.95" customHeight="1" x14ac:dyDescent="0.25">
      <c r="B758" s="16"/>
      <c r="C758" s="16"/>
      <c r="D758" s="12"/>
      <c r="E758" s="12"/>
      <c r="P758" s="12"/>
    </row>
    <row r="759" spans="2:16" ht="15.95" customHeight="1" x14ac:dyDescent="0.25">
      <c r="B759" s="16"/>
      <c r="C759" s="16"/>
      <c r="D759" s="12"/>
      <c r="E759" s="12"/>
      <c r="P759" s="12"/>
    </row>
    <row r="760" spans="2:16" ht="15.95" customHeight="1" x14ac:dyDescent="0.25">
      <c r="B760" s="16"/>
      <c r="C760" s="16"/>
      <c r="D760" s="12"/>
      <c r="E760" s="12"/>
      <c r="P760" s="12"/>
    </row>
    <row r="761" spans="2:16" ht="15.95" customHeight="1" x14ac:dyDescent="0.25">
      <c r="B761" s="16"/>
      <c r="C761" s="16"/>
      <c r="D761" s="12"/>
      <c r="E761" s="12"/>
      <c r="P761" s="12"/>
    </row>
    <row r="762" spans="2:16" ht="15.95" customHeight="1" x14ac:dyDescent="0.25">
      <c r="B762" s="16"/>
      <c r="C762" s="16"/>
      <c r="D762" s="12"/>
      <c r="E762" s="12"/>
      <c r="P762" s="12"/>
    </row>
    <row r="763" spans="2:16" ht="15.95" customHeight="1" x14ac:dyDescent="0.25">
      <c r="B763" s="16"/>
      <c r="C763" s="16"/>
      <c r="D763" s="12"/>
      <c r="E763" s="12"/>
      <c r="P763" s="12"/>
    </row>
    <row r="764" spans="2:16" ht="15.95" customHeight="1" x14ac:dyDescent="0.25">
      <c r="B764" s="16"/>
      <c r="C764" s="16"/>
      <c r="D764" s="12"/>
      <c r="E764" s="12"/>
      <c r="P764" s="12"/>
    </row>
    <row r="765" spans="2:16" ht="15.95" customHeight="1" x14ac:dyDescent="0.25">
      <c r="B765" s="16"/>
      <c r="C765" s="16"/>
      <c r="D765" s="12"/>
      <c r="E765" s="12"/>
      <c r="P765" s="12"/>
    </row>
    <row r="766" spans="2:16" ht="15.95" customHeight="1" x14ac:dyDescent="0.25">
      <c r="B766" s="16"/>
      <c r="C766" s="16"/>
      <c r="D766" s="12"/>
      <c r="E766" s="12"/>
      <c r="P766" s="12"/>
    </row>
    <row r="767" spans="2:16" ht="15.95" customHeight="1" x14ac:dyDescent="0.25">
      <c r="B767" s="16"/>
      <c r="C767" s="16"/>
      <c r="D767" s="12"/>
      <c r="E767" s="12"/>
      <c r="P767" s="12"/>
    </row>
    <row r="768" spans="2:16" ht="15.95" customHeight="1" x14ac:dyDescent="0.25">
      <c r="B768" s="16"/>
      <c r="C768" s="16"/>
      <c r="D768" s="12"/>
      <c r="E768" s="12"/>
      <c r="P768" s="12"/>
    </row>
    <row r="769" spans="2:16" ht="15.95" customHeight="1" x14ac:dyDescent="0.25">
      <c r="B769" s="16"/>
      <c r="C769" s="16"/>
      <c r="D769" s="12"/>
      <c r="E769" s="12"/>
      <c r="P769" s="12"/>
    </row>
    <row r="770" spans="2:16" ht="15.95" customHeight="1" x14ac:dyDescent="0.25">
      <c r="B770" s="16"/>
      <c r="C770" s="16"/>
      <c r="D770" s="12"/>
      <c r="E770" s="12"/>
      <c r="P770" s="12"/>
    </row>
    <row r="771" spans="2:16" ht="15.95" customHeight="1" x14ac:dyDescent="0.25">
      <c r="B771" s="16"/>
      <c r="C771" s="16"/>
      <c r="D771" s="12"/>
      <c r="E771" s="12"/>
      <c r="P771" s="12"/>
    </row>
    <row r="772" spans="2:16" ht="15.95" customHeight="1" x14ac:dyDescent="0.25">
      <c r="B772" s="16"/>
      <c r="C772" s="16"/>
      <c r="D772" s="12"/>
      <c r="E772" s="12"/>
      <c r="P772" s="12"/>
    </row>
    <row r="773" spans="2:16" ht="15.95" customHeight="1" x14ac:dyDescent="0.25">
      <c r="B773" s="16"/>
      <c r="C773" s="16"/>
      <c r="D773" s="12"/>
      <c r="E773" s="12"/>
      <c r="P773" s="12"/>
    </row>
    <row r="774" spans="2:16" ht="15.95" customHeight="1" x14ac:dyDescent="0.25">
      <c r="B774" s="16"/>
      <c r="C774" s="16"/>
      <c r="D774" s="12"/>
      <c r="E774" s="12"/>
      <c r="P774" s="12"/>
    </row>
    <row r="775" spans="2:16" ht="15.95" customHeight="1" x14ac:dyDescent="0.25">
      <c r="B775" s="16"/>
      <c r="C775" s="16"/>
      <c r="D775" s="12"/>
      <c r="E775" s="12"/>
      <c r="P775" s="12"/>
    </row>
    <row r="776" spans="2:16" ht="15.95" customHeight="1" x14ac:dyDescent="0.25">
      <c r="B776" s="16"/>
      <c r="C776" s="16"/>
      <c r="D776" s="12"/>
      <c r="E776" s="12"/>
      <c r="P776" s="12"/>
    </row>
    <row r="777" spans="2:16" ht="15.95" customHeight="1" x14ac:dyDescent="0.25">
      <c r="B777" s="16"/>
      <c r="C777" s="16"/>
      <c r="D777" s="12"/>
      <c r="E777" s="12"/>
      <c r="P777" s="12"/>
    </row>
    <row r="778" spans="2:16" ht="15.95" customHeight="1" x14ac:dyDescent="0.25">
      <c r="B778" s="16"/>
      <c r="C778" s="16"/>
      <c r="D778" s="12"/>
      <c r="E778" s="12"/>
      <c r="P778" s="12"/>
    </row>
    <row r="779" spans="2:16" ht="15.95" customHeight="1" x14ac:dyDescent="0.25">
      <c r="B779" s="16"/>
      <c r="C779" s="16"/>
      <c r="D779" s="12"/>
      <c r="E779" s="12"/>
      <c r="P779" s="12"/>
    </row>
    <row r="780" spans="2:16" ht="15.95" customHeight="1" x14ac:dyDescent="0.25">
      <c r="B780" s="16"/>
      <c r="C780" s="16"/>
      <c r="D780" s="12"/>
      <c r="E780" s="12"/>
      <c r="P780" s="12"/>
    </row>
    <row r="781" spans="2:16" ht="15.95" customHeight="1" x14ac:dyDescent="0.25">
      <c r="B781" s="16"/>
      <c r="C781" s="16"/>
      <c r="D781" s="12"/>
      <c r="E781" s="12"/>
      <c r="P781" s="12"/>
    </row>
    <row r="782" spans="2:16" ht="15.95" customHeight="1" x14ac:dyDescent="0.25">
      <c r="B782" s="16"/>
      <c r="C782" s="16"/>
      <c r="D782" s="12"/>
      <c r="E782" s="12"/>
      <c r="P782" s="12"/>
    </row>
    <row r="783" spans="2:16" ht="15.95" customHeight="1" x14ac:dyDescent="0.25">
      <c r="B783" s="16"/>
      <c r="C783" s="16"/>
      <c r="D783" s="12"/>
      <c r="E783" s="12"/>
      <c r="P783" s="12"/>
    </row>
    <row r="784" spans="2:16" ht="15.95" customHeight="1" x14ac:dyDescent="0.25">
      <c r="B784" s="16"/>
      <c r="C784" s="16"/>
      <c r="D784" s="12"/>
      <c r="E784" s="12"/>
      <c r="P784" s="12"/>
    </row>
    <row r="785" spans="2:16" ht="15.95" customHeight="1" x14ac:dyDescent="0.25">
      <c r="B785" s="16"/>
      <c r="C785" s="16"/>
      <c r="D785" s="12"/>
      <c r="E785" s="12"/>
      <c r="P785" s="12"/>
    </row>
    <row r="786" spans="2:16" ht="15.95" customHeight="1" x14ac:dyDescent="0.25">
      <c r="B786" s="16"/>
      <c r="C786" s="16"/>
      <c r="D786" s="12"/>
      <c r="E786" s="12"/>
      <c r="P786" s="12"/>
    </row>
    <row r="787" spans="2:16" ht="15.95" customHeight="1" x14ac:dyDescent="0.25">
      <c r="B787" s="16"/>
      <c r="C787" s="16"/>
      <c r="D787" s="12"/>
      <c r="E787" s="12"/>
      <c r="P787" s="12"/>
    </row>
    <row r="788" spans="2:16" ht="15.95" customHeight="1" x14ac:dyDescent="0.25">
      <c r="B788" s="16"/>
      <c r="C788" s="16"/>
      <c r="D788" s="12"/>
      <c r="E788" s="12"/>
      <c r="P788" s="12"/>
    </row>
    <row r="789" spans="2:16" ht="15.95" customHeight="1" x14ac:dyDescent="0.25">
      <c r="B789" s="16"/>
      <c r="C789" s="16"/>
      <c r="D789" s="12"/>
      <c r="E789" s="12"/>
      <c r="P789" s="12"/>
    </row>
    <row r="790" spans="2:16" ht="15.95" customHeight="1" x14ac:dyDescent="0.25">
      <c r="B790" s="16"/>
      <c r="C790" s="16"/>
      <c r="D790" s="12"/>
      <c r="E790" s="12"/>
      <c r="P790" s="12"/>
    </row>
    <row r="791" spans="2:16" ht="15.95" customHeight="1" x14ac:dyDescent="0.25">
      <c r="B791" s="16"/>
      <c r="C791" s="16"/>
      <c r="D791" s="12"/>
      <c r="E791" s="12"/>
      <c r="P791" s="12"/>
    </row>
    <row r="792" spans="2:16" ht="15.95" customHeight="1" x14ac:dyDescent="0.25">
      <c r="B792" s="16"/>
      <c r="C792" s="16"/>
      <c r="D792" s="12"/>
      <c r="E792" s="12"/>
      <c r="P792" s="12"/>
    </row>
    <row r="793" spans="2:16" ht="15.95" customHeight="1" x14ac:dyDescent="0.25">
      <c r="B793" s="16"/>
      <c r="C793" s="16"/>
      <c r="D793" s="12"/>
      <c r="E793" s="12"/>
      <c r="P793" s="12"/>
    </row>
    <row r="794" spans="2:16" ht="15.95" customHeight="1" x14ac:dyDescent="0.25">
      <c r="B794" s="16"/>
      <c r="C794" s="16"/>
      <c r="D794" s="12"/>
      <c r="E794" s="12"/>
      <c r="P794" s="12"/>
    </row>
    <row r="795" spans="2:16" ht="15.95" customHeight="1" x14ac:dyDescent="0.25">
      <c r="B795" s="16"/>
      <c r="C795" s="16"/>
      <c r="D795" s="12"/>
      <c r="E795" s="12"/>
      <c r="P795" s="12"/>
    </row>
    <row r="796" spans="2:16" ht="15.95" customHeight="1" x14ac:dyDescent="0.25">
      <c r="B796" s="16"/>
      <c r="C796" s="16"/>
      <c r="D796" s="12"/>
      <c r="E796" s="12"/>
      <c r="P796" s="12"/>
    </row>
    <row r="797" spans="2:16" ht="15.95" customHeight="1" x14ac:dyDescent="0.25">
      <c r="B797" s="16"/>
      <c r="C797" s="16"/>
      <c r="D797" s="12"/>
      <c r="E797" s="12"/>
      <c r="P797" s="12"/>
    </row>
    <row r="798" spans="2:16" ht="15.95" customHeight="1" x14ac:dyDescent="0.25">
      <c r="B798" s="16"/>
      <c r="C798" s="16"/>
      <c r="D798" s="12"/>
      <c r="E798" s="12"/>
      <c r="P798" s="12"/>
    </row>
    <row r="799" spans="2:16" ht="15.95" customHeight="1" x14ac:dyDescent="0.25">
      <c r="B799" s="16"/>
      <c r="C799" s="16"/>
      <c r="D799" s="12"/>
      <c r="E799" s="12"/>
      <c r="P799" s="12"/>
    </row>
    <row r="800" spans="2:16" ht="15.95" customHeight="1" x14ac:dyDescent="0.25">
      <c r="B800" s="16"/>
      <c r="C800" s="16"/>
      <c r="D800" s="12"/>
      <c r="E800" s="12"/>
      <c r="P800" s="12"/>
    </row>
    <row r="801" spans="2:16" ht="15.95" customHeight="1" x14ac:dyDescent="0.25">
      <c r="B801" s="16"/>
      <c r="C801" s="16"/>
      <c r="D801" s="12"/>
      <c r="E801" s="12"/>
      <c r="P801" s="12"/>
    </row>
    <row r="802" spans="2:16" ht="15.95" customHeight="1" x14ac:dyDescent="0.25">
      <c r="B802" s="16"/>
      <c r="C802" s="16"/>
      <c r="D802" s="12"/>
      <c r="E802" s="12"/>
      <c r="P802" s="12"/>
    </row>
    <row r="803" spans="2:16" ht="15.95" customHeight="1" x14ac:dyDescent="0.25">
      <c r="B803" s="16"/>
      <c r="C803" s="16"/>
      <c r="D803" s="12"/>
      <c r="E803" s="12"/>
      <c r="P803" s="12"/>
    </row>
    <row r="804" spans="2:16" ht="15.95" customHeight="1" x14ac:dyDescent="0.25">
      <c r="B804" s="16"/>
      <c r="C804" s="16"/>
      <c r="D804" s="12"/>
      <c r="E804" s="12"/>
      <c r="P804" s="12"/>
    </row>
    <row r="805" spans="2:16" ht="15.95" customHeight="1" x14ac:dyDescent="0.25">
      <c r="B805" s="16"/>
      <c r="C805" s="16"/>
      <c r="D805" s="12"/>
      <c r="E805" s="12"/>
      <c r="P805" s="12"/>
    </row>
    <row r="806" spans="2:16" ht="15.95" customHeight="1" x14ac:dyDescent="0.25">
      <c r="B806" s="16"/>
      <c r="C806" s="16"/>
      <c r="D806" s="12"/>
      <c r="E806" s="12"/>
      <c r="P806" s="12"/>
    </row>
    <row r="807" spans="2:16" ht="15.95" customHeight="1" x14ac:dyDescent="0.25">
      <c r="B807" s="16"/>
      <c r="C807" s="16"/>
      <c r="D807" s="12"/>
      <c r="E807" s="12"/>
      <c r="P807" s="12"/>
    </row>
    <row r="808" spans="2:16" ht="15.95" customHeight="1" x14ac:dyDescent="0.25">
      <c r="B808" s="16"/>
      <c r="C808" s="16"/>
      <c r="D808" s="12"/>
      <c r="E808" s="12"/>
      <c r="P808" s="12"/>
    </row>
    <row r="809" spans="2:16" ht="15.95" customHeight="1" x14ac:dyDescent="0.25">
      <c r="B809" s="16"/>
      <c r="C809" s="16"/>
      <c r="D809" s="12"/>
      <c r="E809" s="12"/>
      <c r="P809" s="12"/>
    </row>
    <row r="810" spans="2:16" ht="15.95" customHeight="1" x14ac:dyDescent="0.25">
      <c r="B810" s="16"/>
      <c r="C810" s="16"/>
      <c r="D810" s="12"/>
      <c r="E810" s="12"/>
      <c r="P810" s="12"/>
    </row>
    <row r="811" spans="2:16" ht="15.95" customHeight="1" x14ac:dyDescent="0.25">
      <c r="B811" s="16"/>
      <c r="C811" s="16"/>
      <c r="D811" s="12"/>
      <c r="E811" s="12"/>
      <c r="P811" s="12"/>
    </row>
    <row r="812" spans="2:16" ht="15.95" customHeight="1" x14ac:dyDescent="0.25">
      <c r="B812" s="16"/>
      <c r="C812" s="16"/>
      <c r="D812" s="12"/>
      <c r="E812" s="12"/>
      <c r="P812" s="12"/>
    </row>
    <row r="813" spans="2:16" ht="15.95" customHeight="1" x14ac:dyDescent="0.25">
      <c r="B813" s="16"/>
      <c r="C813" s="16"/>
      <c r="D813" s="12"/>
      <c r="E813" s="12"/>
      <c r="P813" s="12"/>
    </row>
    <row r="814" spans="2:16" ht="15.95" customHeight="1" x14ac:dyDescent="0.25">
      <c r="B814" s="16"/>
      <c r="C814" s="16"/>
      <c r="D814" s="12"/>
      <c r="E814" s="12"/>
      <c r="P814" s="12"/>
    </row>
    <row r="815" spans="2:16" ht="15.95" customHeight="1" x14ac:dyDescent="0.25">
      <c r="B815" s="16"/>
      <c r="C815" s="16"/>
      <c r="D815" s="12"/>
      <c r="E815" s="12"/>
      <c r="P815" s="12"/>
    </row>
    <row r="816" spans="2:16" ht="15.95" customHeight="1" x14ac:dyDescent="0.25">
      <c r="B816" s="16"/>
      <c r="C816" s="16"/>
      <c r="D816" s="12"/>
      <c r="E816" s="12"/>
      <c r="P816" s="12"/>
    </row>
    <row r="817" spans="2:16" ht="15.95" customHeight="1" x14ac:dyDescent="0.25">
      <c r="B817" s="16"/>
      <c r="C817" s="16"/>
      <c r="D817" s="12"/>
      <c r="E817" s="12"/>
      <c r="P817" s="12"/>
    </row>
    <row r="818" spans="2:16" ht="15.95" customHeight="1" x14ac:dyDescent="0.25">
      <c r="B818" s="16"/>
      <c r="C818" s="16"/>
      <c r="D818" s="12"/>
      <c r="E818" s="12"/>
      <c r="P818" s="12"/>
    </row>
    <row r="819" spans="2:16" ht="15.95" customHeight="1" x14ac:dyDescent="0.25">
      <c r="B819" s="16"/>
      <c r="C819" s="16"/>
      <c r="D819" s="12"/>
      <c r="E819" s="12"/>
      <c r="P819" s="12"/>
    </row>
    <row r="820" spans="2:16" ht="15.95" customHeight="1" x14ac:dyDescent="0.25">
      <c r="B820" s="16"/>
      <c r="C820" s="16"/>
      <c r="D820" s="12"/>
      <c r="E820" s="12"/>
      <c r="P820" s="12"/>
    </row>
    <row r="821" spans="2:16" ht="15.95" customHeight="1" x14ac:dyDescent="0.25">
      <c r="B821" s="16"/>
      <c r="C821" s="16"/>
      <c r="D821" s="12"/>
      <c r="E821" s="12"/>
      <c r="P821" s="12"/>
    </row>
    <row r="822" spans="2:16" ht="15.95" customHeight="1" x14ac:dyDescent="0.25">
      <c r="B822" s="16"/>
      <c r="C822" s="16"/>
      <c r="D822" s="12"/>
      <c r="E822" s="12"/>
      <c r="P822" s="12"/>
    </row>
    <row r="823" spans="2:16" ht="15.95" customHeight="1" x14ac:dyDescent="0.25">
      <c r="B823" s="16"/>
      <c r="C823" s="16"/>
      <c r="D823" s="12"/>
      <c r="E823" s="12"/>
      <c r="P823" s="12"/>
    </row>
    <row r="824" spans="2:16" ht="15.95" customHeight="1" x14ac:dyDescent="0.25">
      <c r="B824" s="16"/>
      <c r="C824" s="16"/>
      <c r="D824" s="12"/>
      <c r="E824" s="12"/>
      <c r="P824" s="12"/>
    </row>
    <row r="825" spans="2:16" ht="15.95" customHeight="1" x14ac:dyDescent="0.25">
      <c r="B825" s="16"/>
      <c r="C825" s="16"/>
      <c r="D825" s="12"/>
      <c r="E825" s="12"/>
      <c r="P825" s="12"/>
    </row>
    <row r="826" spans="2:16" ht="15.95" customHeight="1" x14ac:dyDescent="0.25">
      <c r="B826" s="16"/>
      <c r="C826" s="16"/>
      <c r="D826" s="12"/>
      <c r="E826" s="12"/>
      <c r="P826" s="12"/>
    </row>
    <row r="827" spans="2:16" ht="15.95" customHeight="1" x14ac:dyDescent="0.25">
      <c r="B827" s="16"/>
      <c r="C827" s="16"/>
      <c r="D827" s="12"/>
      <c r="E827" s="12"/>
      <c r="P827" s="12"/>
    </row>
    <row r="828" spans="2:16" ht="15.95" customHeight="1" x14ac:dyDescent="0.25">
      <c r="B828" s="16"/>
      <c r="C828" s="16"/>
      <c r="D828" s="12"/>
      <c r="E828" s="12"/>
      <c r="P828" s="12"/>
    </row>
    <row r="829" spans="2:16" ht="15.95" customHeight="1" x14ac:dyDescent="0.25">
      <c r="B829" s="16"/>
      <c r="C829" s="16"/>
      <c r="D829" s="12"/>
      <c r="E829" s="12"/>
      <c r="P829" s="12"/>
    </row>
    <row r="830" spans="2:16" ht="15.95" customHeight="1" x14ac:dyDescent="0.25">
      <c r="B830" s="16"/>
      <c r="C830" s="16"/>
      <c r="D830" s="12"/>
      <c r="E830" s="12"/>
      <c r="P830" s="12"/>
    </row>
    <row r="831" spans="2:16" ht="15.95" customHeight="1" x14ac:dyDescent="0.25">
      <c r="B831" s="16"/>
      <c r="C831" s="16"/>
      <c r="D831" s="12"/>
      <c r="E831" s="12"/>
      <c r="P831" s="12"/>
    </row>
    <row r="832" spans="2:16" ht="15.95" customHeight="1" x14ac:dyDescent="0.25">
      <c r="B832" s="16"/>
      <c r="C832" s="16"/>
      <c r="D832" s="12"/>
      <c r="E832" s="12"/>
      <c r="P832" s="12"/>
    </row>
    <row r="833" spans="2:16" ht="15.95" customHeight="1" x14ac:dyDescent="0.25">
      <c r="B833" s="16"/>
      <c r="C833" s="16"/>
      <c r="D833" s="12"/>
      <c r="E833" s="12"/>
      <c r="P833" s="12"/>
    </row>
    <row r="834" spans="2:16" ht="15.95" customHeight="1" x14ac:dyDescent="0.25">
      <c r="B834" s="16"/>
      <c r="C834" s="16"/>
      <c r="D834" s="12"/>
      <c r="E834" s="12"/>
      <c r="P834" s="12"/>
    </row>
    <row r="835" spans="2:16" ht="15.95" customHeight="1" x14ac:dyDescent="0.25">
      <c r="B835" s="16"/>
      <c r="C835" s="16"/>
      <c r="D835" s="12"/>
      <c r="E835" s="12"/>
      <c r="P835" s="12"/>
    </row>
    <row r="836" spans="2:16" ht="15.95" customHeight="1" x14ac:dyDescent="0.25">
      <c r="B836" s="16"/>
      <c r="C836" s="16"/>
      <c r="D836" s="12"/>
      <c r="E836" s="12"/>
      <c r="P836" s="12"/>
    </row>
    <row r="837" spans="2:16" ht="15.95" customHeight="1" x14ac:dyDescent="0.25">
      <c r="B837" s="16"/>
      <c r="C837" s="16"/>
      <c r="D837" s="12"/>
      <c r="E837" s="12"/>
      <c r="P837" s="12"/>
    </row>
    <row r="838" spans="2:16" ht="15.95" customHeight="1" x14ac:dyDescent="0.25">
      <c r="B838" s="16"/>
      <c r="C838" s="16"/>
      <c r="D838" s="12"/>
      <c r="E838" s="12"/>
      <c r="P838" s="12"/>
    </row>
    <row r="839" spans="2:16" ht="15.95" customHeight="1" x14ac:dyDescent="0.25">
      <c r="B839" s="16"/>
      <c r="C839" s="16"/>
    </row>
    <row r="840" spans="2:16" ht="15.95" customHeight="1" x14ac:dyDescent="0.25">
      <c r="B840" s="16"/>
      <c r="C840" s="16"/>
    </row>
    <row r="841" spans="2:16" ht="15.95" customHeight="1" x14ac:dyDescent="0.25">
      <c r="B841" s="16"/>
      <c r="C841" s="16"/>
    </row>
    <row r="842" spans="2:16" ht="15.95" customHeight="1" x14ac:dyDescent="0.25">
      <c r="B842" s="16"/>
      <c r="C842" s="16"/>
    </row>
    <row r="843" spans="2:16" ht="15.95" customHeight="1" x14ac:dyDescent="0.25">
      <c r="B843" s="16"/>
      <c r="C843" s="16"/>
    </row>
    <row r="844" spans="2:16" ht="15.95" customHeight="1" x14ac:dyDescent="0.25">
      <c r="B844" s="16"/>
      <c r="C844" s="16"/>
    </row>
    <row r="845" spans="2:16" ht="15.95" customHeight="1" x14ac:dyDescent="0.25">
      <c r="B845" s="16"/>
      <c r="C845" s="16"/>
    </row>
    <row r="846" spans="2:16" ht="15.95" customHeight="1" x14ac:dyDescent="0.25">
      <c r="B846" s="16"/>
      <c r="C846" s="16"/>
    </row>
    <row r="847" spans="2:16" ht="15.95" customHeight="1" x14ac:dyDescent="0.25">
      <c r="B847" s="16"/>
      <c r="C847" s="16"/>
    </row>
    <row r="848" spans="2:16" ht="15.95" customHeight="1" x14ac:dyDescent="0.25">
      <c r="B848" s="16"/>
      <c r="C848" s="16"/>
    </row>
    <row r="849" spans="2:3" ht="15.95" customHeight="1" x14ac:dyDescent="0.25">
      <c r="B849" s="16"/>
      <c r="C849" s="16"/>
    </row>
    <row r="850" spans="2:3" ht="15.95" customHeight="1" x14ac:dyDescent="0.25">
      <c r="B850" s="16"/>
      <c r="C850" s="16"/>
    </row>
    <row r="851" spans="2:3" ht="15.95" customHeight="1" x14ac:dyDescent="0.25">
      <c r="B851" s="16"/>
      <c r="C851" s="16"/>
    </row>
    <row r="852" spans="2:3" ht="15.95" customHeight="1" x14ac:dyDescent="0.25">
      <c r="B852" s="16"/>
      <c r="C852" s="16"/>
    </row>
    <row r="853" spans="2:3" ht="15.95" customHeight="1" x14ac:dyDescent="0.25">
      <c r="B853" s="16"/>
      <c r="C853" s="16"/>
    </row>
    <row r="854" spans="2:3" ht="15.95" customHeight="1" x14ac:dyDescent="0.25">
      <c r="B854" s="16"/>
      <c r="C854" s="16"/>
    </row>
    <row r="855" spans="2:3" ht="15.95" customHeight="1" x14ac:dyDescent="0.25">
      <c r="B855" s="16"/>
      <c r="C855" s="16"/>
    </row>
    <row r="856" spans="2:3" ht="15.95" customHeight="1" x14ac:dyDescent="0.25">
      <c r="B856" s="16"/>
      <c r="C856" s="16"/>
    </row>
    <row r="857" spans="2:3" ht="15.95" customHeight="1" x14ac:dyDescent="0.25">
      <c r="B857" s="16"/>
      <c r="C857" s="16"/>
    </row>
    <row r="858" spans="2:3" ht="15.95" customHeight="1" x14ac:dyDescent="0.25">
      <c r="B858" s="16"/>
      <c r="C858" s="16"/>
    </row>
    <row r="859" spans="2:3" ht="15.95" customHeight="1" x14ac:dyDescent="0.25">
      <c r="B859" s="16"/>
      <c r="C859" s="16"/>
    </row>
    <row r="860" spans="2:3" ht="15.95" customHeight="1" x14ac:dyDescent="0.25">
      <c r="B860" s="16"/>
      <c r="C860" s="16"/>
    </row>
    <row r="861" spans="2:3" ht="15.95" customHeight="1" x14ac:dyDescent="0.25">
      <c r="B861" s="16"/>
      <c r="C861" s="16"/>
    </row>
    <row r="862" spans="2:3" ht="15.95" customHeight="1" x14ac:dyDescent="0.25">
      <c r="B862" s="16"/>
      <c r="C862" s="16"/>
    </row>
    <row r="863" spans="2:3" ht="15.95" customHeight="1" x14ac:dyDescent="0.25">
      <c r="B863" s="16"/>
      <c r="C863" s="16"/>
    </row>
    <row r="864" spans="2:3" ht="15.95" customHeight="1" x14ac:dyDescent="0.25">
      <c r="B864" s="16"/>
      <c r="C864" s="16"/>
    </row>
    <row r="865" spans="2:3" ht="15.95" customHeight="1" x14ac:dyDescent="0.25">
      <c r="B865" s="16"/>
      <c r="C865" s="16"/>
    </row>
    <row r="866" spans="2:3" ht="15.95" customHeight="1" x14ac:dyDescent="0.25">
      <c r="B866" s="16"/>
      <c r="C866" s="16"/>
    </row>
    <row r="867" spans="2:3" ht="15.95" customHeight="1" x14ac:dyDescent="0.25">
      <c r="B867" s="16"/>
      <c r="C867" s="16"/>
    </row>
    <row r="868" spans="2:3" ht="15.95" customHeight="1" x14ac:dyDescent="0.25">
      <c r="B868" s="16"/>
      <c r="C868" s="16"/>
    </row>
    <row r="869" spans="2:3" ht="15.95" customHeight="1" x14ac:dyDescent="0.25">
      <c r="B869" s="16"/>
      <c r="C869" s="16"/>
    </row>
    <row r="870" spans="2:3" ht="15.95" customHeight="1" x14ac:dyDescent="0.25">
      <c r="B870" s="16"/>
      <c r="C870" s="16"/>
    </row>
    <row r="871" spans="2:3" ht="15.95" customHeight="1" x14ac:dyDescent="0.25">
      <c r="B871" s="16"/>
      <c r="C871" s="16"/>
    </row>
    <row r="872" spans="2:3" ht="15.95" customHeight="1" x14ac:dyDescent="0.25">
      <c r="B872" s="16"/>
      <c r="C872" s="16"/>
    </row>
    <row r="873" spans="2:3" ht="15.95" customHeight="1" x14ac:dyDescent="0.25">
      <c r="B873" s="16"/>
      <c r="C873" s="16"/>
    </row>
    <row r="874" spans="2:3" ht="15.95" customHeight="1" x14ac:dyDescent="0.25">
      <c r="B874" s="16"/>
      <c r="C874" s="16"/>
    </row>
    <row r="875" spans="2:3" ht="15.95" customHeight="1" x14ac:dyDescent="0.25">
      <c r="B875" s="16"/>
      <c r="C875" s="16"/>
    </row>
    <row r="876" spans="2:3" ht="15.95" customHeight="1" x14ac:dyDescent="0.25">
      <c r="B876" s="16"/>
      <c r="C876" s="16"/>
    </row>
    <row r="877" spans="2:3" ht="15.95" customHeight="1" x14ac:dyDescent="0.25">
      <c r="B877" s="16"/>
      <c r="C877" s="16"/>
    </row>
    <row r="878" spans="2:3" ht="15.95" customHeight="1" x14ac:dyDescent="0.25">
      <c r="B878" s="16"/>
      <c r="C878" s="16"/>
    </row>
    <row r="879" spans="2:3" ht="15.95" customHeight="1" x14ac:dyDescent="0.25">
      <c r="B879" s="16"/>
      <c r="C879" s="16"/>
    </row>
    <row r="880" spans="2:3" ht="15.95" customHeight="1" x14ac:dyDescent="0.25">
      <c r="B880" s="16"/>
      <c r="C880" s="16"/>
    </row>
    <row r="881" spans="2:3" ht="15.95" customHeight="1" x14ac:dyDescent="0.25">
      <c r="B881" s="16"/>
      <c r="C881" s="16"/>
    </row>
    <row r="882" spans="2:3" ht="15.95" customHeight="1" x14ac:dyDescent="0.25">
      <c r="B882" s="16"/>
      <c r="C882" s="16"/>
    </row>
    <row r="883" spans="2:3" ht="15.95" customHeight="1" x14ac:dyDescent="0.25">
      <c r="B883" s="16"/>
      <c r="C883" s="16"/>
    </row>
    <row r="884" spans="2:3" ht="15.95" customHeight="1" x14ac:dyDescent="0.25">
      <c r="B884" s="16"/>
      <c r="C884" s="16"/>
    </row>
    <row r="885" spans="2:3" ht="15.95" customHeight="1" x14ac:dyDescent="0.25">
      <c r="B885" s="16"/>
      <c r="C885" s="16"/>
    </row>
    <row r="886" spans="2:3" ht="15.95" customHeight="1" x14ac:dyDescent="0.25">
      <c r="B886" s="16"/>
      <c r="C886" s="16"/>
    </row>
    <row r="887" spans="2:3" ht="15.95" customHeight="1" x14ac:dyDescent="0.25">
      <c r="B887" s="16"/>
      <c r="C887" s="16"/>
    </row>
    <row r="888" spans="2:3" ht="15.95" customHeight="1" x14ac:dyDescent="0.25">
      <c r="B888" s="16"/>
      <c r="C888" s="16"/>
    </row>
    <row r="889" spans="2:3" ht="15.95" customHeight="1" x14ac:dyDescent="0.25">
      <c r="B889" s="16"/>
      <c r="C889" s="16"/>
    </row>
    <row r="890" spans="2:3" ht="15.95" customHeight="1" x14ac:dyDescent="0.25">
      <c r="B890" s="16"/>
      <c r="C890" s="16"/>
    </row>
    <row r="891" spans="2:3" ht="15.95" customHeight="1" x14ac:dyDescent="0.25">
      <c r="B891" s="16"/>
      <c r="C891" s="16"/>
    </row>
    <row r="892" spans="2:3" ht="15.95" customHeight="1" x14ac:dyDescent="0.25">
      <c r="B892" s="16"/>
      <c r="C892" s="16"/>
    </row>
    <row r="893" spans="2:3" ht="15.95" customHeight="1" x14ac:dyDescent="0.25">
      <c r="B893" s="16"/>
      <c r="C893" s="16"/>
    </row>
    <row r="894" spans="2:3" ht="15.95" customHeight="1" x14ac:dyDescent="0.25">
      <c r="B894" s="16"/>
      <c r="C894" s="16"/>
    </row>
    <row r="895" spans="2:3" ht="15.95" customHeight="1" x14ac:dyDescent="0.25">
      <c r="B895" s="16"/>
      <c r="C895" s="16"/>
    </row>
    <row r="896" spans="2:3" ht="15.95" customHeight="1" x14ac:dyDescent="0.25">
      <c r="B896" s="16"/>
      <c r="C896" s="16"/>
    </row>
    <row r="897" spans="2:3" ht="15.95" customHeight="1" x14ac:dyDescent="0.25">
      <c r="B897" s="16"/>
      <c r="C897" s="16"/>
    </row>
    <row r="898" spans="2:3" ht="15.95" customHeight="1" x14ac:dyDescent="0.25">
      <c r="B898" s="16"/>
      <c r="C898" s="16"/>
    </row>
    <row r="899" spans="2:3" ht="15.95" customHeight="1" x14ac:dyDescent="0.25">
      <c r="B899" s="16"/>
      <c r="C899" s="16"/>
    </row>
    <row r="900" spans="2:3" ht="15.95" customHeight="1" x14ac:dyDescent="0.25">
      <c r="B900" s="16"/>
      <c r="C900" s="16"/>
    </row>
    <row r="901" spans="2:3" ht="15.95" customHeight="1" x14ac:dyDescent="0.25">
      <c r="B901" s="16"/>
      <c r="C901" s="16"/>
    </row>
    <row r="902" spans="2:3" ht="15.95" customHeight="1" x14ac:dyDescent="0.25">
      <c r="B902" s="16"/>
      <c r="C902" s="16"/>
    </row>
    <row r="903" spans="2:3" ht="15.95" customHeight="1" x14ac:dyDescent="0.25">
      <c r="B903" s="16"/>
      <c r="C903" s="16"/>
    </row>
    <row r="904" spans="2:3" ht="15.95" customHeight="1" x14ac:dyDescent="0.25">
      <c r="B904" s="16"/>
      <c r="C904" s="16"/>
    </row>
    <row r="905" spans="2:3" ht="15.95" customHeight="1" x14ac:dyDescent="0.25">
      <c r="B905" s="16"/>
      <c r="C905" s="16"/>
    </row>
    <row r="906" spans="2:3" ht="15.95" customHeight="1" x14ac:dyDescent="0.25">
      <c r="B906" s="16"/>
      <c r="C906" s="16"/>
    </row>
    <row r="907" spans="2:3" ht="15.95" customHeight="1" x14ac:dyDescent="0.25">
      <c r="B907" s="16"/>
      <c r="C907" s="16"/>
    </row>
    <row r="908" spans="2:3" ht="15.95" customHeight="1" x14ac:dyDescent="0.25">
      <c r="B908" s="16"/>
      <c r="C908" s="16"/>
    </row>
    <row r="909" spans="2:3" ht="15.95" customHeight="1" x14ac:dyDescent="0.25">
      <c r="B909" s="16"/>
      <c r="C909" s="16"/>
    </row>
    <row r="910" spans="2:3" ht="15.95" customHeight="1" x14ac:dyDescent="0.25">
      <c r="B910" s="16"/>
      <c r="C910" s="16"/>
    </row>
    <row r="911" spans="2:3" ht="15.95" customHeight="1" x14ac:dyDescent="0.25">
      <c r="B911" s="16"/>
      <c r="C911" s="16"/>
    </row>
    <row r="912" spans="2:3" ht="15.95" customHeight="1" x14ac:dyDescent="0.25">
      <c r="B912" s="16"/>
      <c r="C912" s="16"/>
    </row>
    <row r="913" spans="2:3" ht="15.95" customHeight="1" x14ac:dyDescent="0.25">
      <c r="B913" s="16"/>
      <c r="C913" s="16"/>
    </row>
    <row r="914" spans="2:3" ht="15.95" customHeight="1" x14ac:dyDescent="0.25">
      <c r="B914" s="16"/>
      <c r="C914" s="16"/>
    </row>
    <row r="915" spans="2:3" ht="15.95" customHeight="1" x14ac:dyDescent="0.25">
      <c r="B915" s="16"/>
      <c r="C915" s="16"/>
    </row>
    <row r="916" spans="2:3" ht="15.95" customHeight="1" x14ac:dyDescent="0.25">
      <c r="B916" s="16"/>
      <c r="C916" s="16"/>
    </row>
    <row r="917" spans="2:3" ht="15.95" customHeight="1" x14ac:dyDescent="0.25">
      <c r="B917" s="16"/>
      <c r="C917" s="16"/>
    </row>
    <row r="918" spans="2:3" ht="15.95" customHeight="1" x14ac:dyDescent="0.25">
      <c r="B918" s="16"/>
      <c r="C918" s="16"/>
    </row>
    <row r="919" spans="2:3" ht="15.95" customHeight="1" x14ac:dyDescent="0.25">
      <c r="B919" s="16"/>
      <c r="C919" s="16"/>
    </row>
    <row r="920" spans="2:3" ht="15.95" customHeight="1" x14ac:dyDescent="0.25">
      <c r="B920" s="16"/>
      <c r="C920" s="16"/>
    </row>
    <row r="921" spans="2:3" ht="15.95" customHeight="1" x14ac:dyDescent="0.25">
      <c r="B921" s="16"/>
      <c r="C921" s="16"/>
    </row>
    <row r="922" spans="2:3" ht="15.95" customHeight="1" x14ac:dyDescent="0.25">
      <c r="B922" s="16"/>
      <c r="C922" s="16"/>
    </row>
    <row r="923" spans="2:3" ht="15.95" customHeight="1" x14ac:dyDescent="0.25">
      <c r="B923" s="16"/>
      <c r="C923" s="16"/>
    </row>
    <row r="924" spans="2:3" ht="15.95" customHeight="1" x14ac:dyDescent="0.25">
      <c r="B924" s="16"/>
      <c r="C924" s="16"/>
    </row>
    <row r="925" spans="2:3" ht="15.95" customHeight="1" x14ac:dyDescent="0.25">
      <c r="B925" s="16"/>
      <c r="C925" s="16"/>
    </row>
    <row r="926" spans="2:3" ht="15.95" customHeight="1" x14ac:dyDescent="0.25">
      <c r="B926" s="16"/>
      <c r="C926" s="16"/>
    </row>
    <row r="927" spans="2:3" ht="15.95" customHeight="1" x14ac:dyDescent="0.25">
      <c r="B927" s="16"/>
      <c r="C927" s="16"/>
    </row>
    <row r="928" spans="2:3" ht="15.95" customHeight="1" x14ac:dyDescent="0.25">
      <c r="B928" s="16"/>
      <c r="C928" s="16"/>
    </row>
    <row r="929" spans="2:3" ht="15.95" customHeight="1" x14ac:dyDescent="0.25">
      <c r="B929" s="16"/>
      <c r="C929" s="16"/>
    </row>
    <row r="930" spans="2:3" ht="15.95" customHeight="1" x14ac:dyDescent="0.25">
      <c r="B930" s="16"/>
      <c r="C930" s="16"/>
    </row>
    <row r="931" spans="2:3" ht="15.95" customHeight="1" x14ac:dyDescent="0.25">
      <c r="B931" s="16"/>
      <c r="C931" s="16"/>
    </row>
    <row r="932" spans="2:3" ht="15.95" customHeight="1" x14ac:dyDescent="0.25">
      <c r="B932" s="16"/>
      <c r="C932" s="16"/>
    </row>
    <row r="933" spans="2:3" ht="15.95" customHeight="1" x14ac:dyDescent="0.25">
      <c r="B933" s="16"/>
      <c r="C933" s="16"/>
    </row>
    <row r="934" spans="2:3" ht="15.95" customHeight="1" x14ac:dyDescent="0.25">
      <c r="B934" s="16"/>
      <c r="C934" s="16"/>
    </row>
    <row r="935" spans="2:3" ht="15.95" customHeight="1" x14ac:dyDescent="0.25">
      <c r="B935" s="16"/>
      <c r="C935" s="16"/>
    </row>
    <row r="936" spans="2:3" ht="15.95" customHeight="1" x14ac:dyDescent="0.25">
      <c r="B936" s="16"/>
      <c r="C936" s="16"/>
    </row>
    <row r="937" spans="2:3" ht="15.95" customHeight="1" x14ac:dyDescent="0.25">
      <c r="B937" s="16"/>
      <c r="C937" s="16"/>
    </row>
    <row r="938" spans="2:3" ht="15.95" customHeight="1" x14ac:dyDescent="0.25">
      <c r="B938" s="16"/>
      <c r="C938" s="16"/>
    </row>
    <row r="939" spans="2:3" ht="15.95" customHeight="1" x14ac:dyDescent="0.25">
      <c r="B939" s="16"/>
      <c r="C939" s="16"/>
    </row>
    <row r="940" spans="2:3" ht="15.95" customHeight="1" x14ac:dyDescent="0.25">
      <c r="B940" s="16"/>
      <c r="C940" s="16"/>
    </row>
    <row r="941" spans="2:3" ht="15.95" customHeight="1" x14ac:dyDescent="0.25">
      <c r="B941" s="16"/>
      <c r="C941" s="16"/>
    </row>
    <row r="942" spans="2:3" ht="15.95" customHeight="1" x14ac:dyDescent="0.25">
      <c r="B942" s="16"/>
      <c r="C942" s="16"/>
    </row>
    <row r="943" spans="2:3" ht="15.95" customHeight="1" x14ac:dyDescent="0.25">
      <c r="B943" s="16"/>
      <c r="C943" s="16"/>
    </row>
    <row r="944" spans="2:3" ht="15.95" customHeight="1" x14ac:dyDescent="0.25">
      <c r="B944" s="16"/>
      <c r="C944" s="16"/>
    </row>
    <row r="945" spans="2:3" ht="15.95" customHeight="1" x14ac:dyDescent="0.25">
      <c r="B945" s="16"/>
      <c r="C945" s="16"/>
    </row>
    <row r="946" spans="2:3" ht="15.95" customHeight="1" x14ac:dyDescent="0.25">
      <c r="B946" s="16"/>
      <c r="C946" s="16"/>
    </row>
    <row r="947" spans="2:3" ht="15.95" customHeight="1" x14ac:dyDescent="0.25">
      <c r="B947" s="16"/>
      <c r="C947" s="16"/>
    </row>
    <row r="948" spans="2:3" ht="15.95" customHeight="1" x14ac:dyDescent="0.25">
      <c r="B948" s="16"/>
      <c r="C948" s="16"/>
    </row>
    <row r="949" spans="2:3" ht="15.95" customHeight="1" x14ac:dyDescent="0.25">
      <c r="B949" s="16"/>
      <c r="C949" s="16"/>
    </row>
    <row r="950" spans="2:3" ht="15.95" customHeight="1" x14ac:dyDescent="0.25">
      <c r="B950" s="16"/>
      <c r="C950" s="16"/>
    </row>
    <row r="951" spans="2:3" ht="15.95" customHeight="1" x14ac:dyDescent="0.25">
      <c r="B951" s="16"/>
      <c r="C951" s="16"/>
    </row>
    <row r="952" spans="2:3" ht="15.95" customHeight="1" x14ac:dyDescent="0.25">
      <c r="B952" s="16"/>
      <c r="C952" s="16"/>
    </row>
    <row r="953" spans="2:3" ht="15.95" customHeight="1" x14ac:dyDescent="0.25">
      <c r="B953" s="16"/>
      <c r="C953" s="16"/>
    </row>
    <row r="954" spans="2:3" ht="15.95" customHeight="1" x14ac:dyDescent="0.25">
      <c r="B954" s="16"/>
      <c r="C954" s="16"/>
    </row>
    <row r="955" spans="2:3" ht="15.95" customHeight="1" x14ac:dyDescent="0.25">
      <c r="B955" s="16"/>
      <c r="C955" s="16"/>
    </row>
    <row r="956" spans="2:3" ht="15.95" customHeight="1" x14ac:dyDescent="0.25">
      <c r="B956" s="16"/>
      <c r="C956" s="16"/>
    </row>
    <row r="957" spans="2:3" ht="15.95" customHeight="1" x14ac:dyDescent="0.25">
      <c r="B957" s="16"/>
      <c r="C957" s="16"/>
    </row>
    <row r="958" spans="2:3" ht="15.95" customHeight="1" x14ac:dyDescent="0.25">
      <c r="B958" s="16"/>
      <c r="C958" s="16"/>
    </row>
    <row r="959" spans="2:3" ht="15.95" customHeight="1" x14ac:dyDescent="0.25">
      <c r="B959" s="16"/>
      <c r="C959" s="16"/>
    </row>
    <row r="960" spans="2:3" ht="15.95" customHeight="1" x14ac:dyDescent="0.25">
      <c r="B960" s="16"/>
      <c r="C960" s="16"/>
    </row>
    <row r="961" spans="2:3" ht="15.95" customHeight="1" x14ac:dyDescent="0.25">
      <c r="B961" s="16"/>
      <c r="C961" s="16"/>
    </row>
    <row r="962" spans="2:3" ht="15.95" customHeight="1" x14ac:dyDescent="0.25">
      <c r="B962" s="16"/>
      <c r="C962" s="16"/>
    </row>
    <row r="963" spans="2:3" ht="15.95" customHeight="1" x14ac:dyDescent="0.25">
      <c r="B963" s="16"/>
      <c r="C963" s="16"/>
    </row>
    <row r="964" spans="2:3" ht="15.95" customHeight="1" x14ac:dyDescent="0.25">
      <c r="B964" s="16"/>
      <c r="C964" s="16"/>
    </row>
    <row r="965" spans="2:3" ht="15.95" customHeight="1" x14ac:dyDescent="0.25">
      <c r="B965" s="16"/>
      <c r="C965" s="16"/>
    </row>
    <row r="966" spans="2:3" ht="15.95" customHeight="1" x14ac:dyDescent="0.25">
      <c r="B966" s="16"/>
      <c r="C966" s="16"/>
    </row>
    <row r="967" spans="2:3" ht="15.95" customHeight="1" x14ac:dyDescent="0.25">
      <c r="B967" s="16"/>
      <c r="C967" s="16"/>
    </row>
    <row r="968" spans="2:3" ht="15.95" customHeight="1" x14ac:dyDescent="0.25">
      <c r="B968" s="16"/>
      <c r="C968" s="16"/>
    </row>
    <row r="969" spans="2:3" ht="15.95" customHeight="1" x14ac:dyDescent="0.25">
      <c r="B969" s="16"/>
      <c r="C969" s="16"/>
    </row>
    <row r="970" spans="2:3" ht="15.95" customHeight="1" x14ac:dyDescent="0.25">
      <c r="B970" s="16"/>
      <c r="C970" s="16"/>
    </row>
    <row r="971" spans="2:3" ht="15.95" customHeight="1" x14ac:dyDescent="0.25">
      <c r="B971" s="16"/>
      <c r="C971" s="16"/>
    </row>
    <row r="972" spans="2:3" ht="15.95" customHeight="1" x14ac:dyDescent="0.25">
      <c r="B972" s="16"/>
      <c r="C972" s="16"/>
    </row>
    <row r="973" spans="2:3" ht="15.95" customHeight="1" x14ac:dyDescent="0.25">
      <c r="B973" s="16"/>
      <c r="C973" s="16"/>
    </row>
    <row r="974" spans="2:3" ht="15.95" customHeight="1" x14ac:dyDescent="0.25">
      <c r="B974" s="16"/>
      <c r="C974" s="16"/>
    </row>
    <row r="975" spans="2:3" ht="15.95" customHeight="1" x14ac:dyDescent="0.25">
      <c r="B975" s="16"/>
      <c r="C975" s="16"/>
    </row>
    <row r="976" spans="2:3" ht="15.95" customHeight="1" x14ac:dyDescent="0.25">
      <c r="B976" s="16"/>
      <c r="C976" s="16"/>
    </row>
    <row r="977" spans="2:3" ht="15.95" customHeight="1" x14ac:dyDescent="0.25">
      <c r="B977" s="16"/>
      <c r="C977" s="16"/>
    </row>
    <row r="978" spans="2:3" ht="15.95" customHeight="1" x14ac:dyDescent="0.25">
      <c r="B978" s="16"/>
      <c r="C978" s="16"/>
    </row>
    <row r="979" spans="2:3" ht="15.95" customHeight="1" x14ac:dyDescent="0.25">
      <c r="B979" s="16"/>
      <c r="C979" s="16"/>
    </row>
    <row r="980" spans="2:3" ht="15.95" customHeight="1" x14ac:dyDescent="0.25">
      <c r="B980" s="16"/>
      <c r="C980" s="16"/>
    </row>
    <row r="981" spans="2:3" ht="15.95" customHeight="1" x14ac:dyDescent="0.25">
      <c r="B981" s="16"/>
      <c r="C981" s="16"/>
    </row>
    <row r="982" spans="2:3" ht="15.95" customHeight="1" x14ac:dyDescent="0.25">
      <c r="B982" s="16"/>
      <c r="C982" s="16"/>
    </row>
    <row r="983" spans="2:3" ht="15.95" customHeight="1" x14ac:dyDescent="0.25">
      <c r="B983" s="16"/>
      <c r="C983" s="16"/>
    </row>
    <row r="984" spans="2:3" ht="15.95" customHeight="1" x14ac:dyDescent="0.25">
      <c r="B984" s="16"/>
      <c r="C984" s="16"/>
    </row>
    <row r="985" spans="2:3" ht="15.95" customHeight="1" x14ac:dyDescent="0.25">
      <c r="B985" s="16"/>
      <c r="C985" s="16"/>
    </row>
    <row r="986" spans="2:3" ht="15.95" customHeight="1" x14ac:dyDescent="0.25">
      <c r="B986" s="16"/>
      <c r="C986" s="16"/>
    </row>
    <row r="987" spans="2:3" ht="15.95" customHeight="1" x14ac:dyDescent="0.25">
      <c r="B987" s="16"/>
      <c r="C987" s="16"/>
    </row>
    <row r="988" spans="2:3" ht="15.95" customHeight="1" x14ac:dyDescent="0.25">
      <c r="B988" s="16"/>
      <c r="C988" s="16"/>
    </row>
    <row r="989" spans="2:3" ht="15.95" customHeight="1" x14ac:dyDescent="0.25">
      <c r="B989" s="16"/>
      <c r="C989" s="16"/>
    </row>
    <row r="990" spans="2:3" ht="15.95" customHeight="1" x14ac:dyDescent="0.25">
      <c r="B990" s="16"/>
      <c r="C990" s="16"/>
    </row>
    <row r="991" spans="2:3" ht="15.95" customHeight="1" x14ac:dyDescent="0.25">
      <c r="B991" s="16"/>
      <c r="C991" s="16"/>
    </row>
    <row r="992" spans="2:3" ht="15.95" customHeight="1" x14ac:dyDescent="0.25">
      <c r="B992" s="16"/>
      <c r="C992" s="16"/>
    </row>
    <row r="993" spans="2:3" ht="15.95" customHeight="1" x14ac:dyDescent="0.25">
      <c r="B993" s="16"/>
      <c r="C993" s="16"/>
    </row>
    <row r="994" spans="2:3" ht="15.95" customHeight="1" x14ac:dyDescent="0.25">
      <c r="B994" s="16"/>
      <c r="C994" s="16"/>
    </row>
    <row r="995" spans="2:3" ht="15.95" customHeight="1" x14ac:dyDescent="0.25">
      <c r="B995" s="16"/>
      <c r="C995" s="16"/>
    </row>
    <row r="996" spans="2:3" ht="15.95" customHeight="1" x14ac:dyDescent="0.25">
      <c r="B996" s="16"/>
      <c r="C996" s="16"/>
    </row>
    <row r="997" spans="2:3" ht="15.95" customHeight="1" x14ac:dyDescent="0.25">
      <c r="B997" s="16"/>
      <c r="C997" s="16"/>
    </row>
    <row r="998" spans="2:3" ht="15.95" customHeight="1" x14ac:dyDescent="0.25">
      <c r="B998" s="16"/>
      <c r="C998" s="16"/>
    </row>
    <row r="999" spans="2:3" ht="15.95" customHeight="1" x14ac:dyDescent="0.25">
      <c r="B999" s="16"/>
      <c r="C999" s="16"/>
    </row>
    <row r="1000" spans="2:3" ht="15.95" customHeight="1" x14ac:dyDescent="0.25">
      <c r="B1000" s="16"/>
      <c r="C1000" s="16"/>
    </row>
    <row r="1001" spans="2:3" ht="15.95" customHeight="1" x14ac:dyDescent="0.25">
      <c r="B1001" s="16"/>
      <c r="C1001" s="16"/>
    </row>
    <row r="1002" spans="2:3" ht="15.95" customHeight="1" x14ac:dyDescent="0.25">
      <c r="B1002" s="16"/>
      <c r="C1002" s="16"/>
    </row>
    <row r="1003" spans="2:3" ht="15.95" customHeight="1" x14ac:dyDescent="0.25">
      <c r="B1003" s="16"/>
      <c r="C1003" s="16"/>
    </row>
    <row r="1004" spans="2:3" ht="15.95" customHeight="1" x14ac:dyDescent="0.25">
      <c r="B1004" s="16"/>
      <c r="C1004" s="16"/>
    </row>
    <row r="1005" spans="2:3" ht="15.95" customHeight="1" x14ac:dyDescent="0.25">
      <c r="B1005" s="16"/>
      <c r="C1005" s="16"/>
    </row>
    <row r="1006" spans="2:3" ht="15.95" customHeight="1" x14ac:dyDescent="0.25">
      <c r="B1006" s="16"/>
      <c r="C1006" s="16"/>
    </row>
    <row r="1007" spans="2:3" ht="15.95" customHeight="1" x14ac:dyDescent="0.25">
      <c r="B1007" s="16"/>
      <c r="C1007" s="16"/>
    </row>
    <row r="1008" spans="2:3" ht="15.95" customHeight="1" x14ac:dyDescent="0.25">
      <c r="B1008" s="16"/>
      <c r="C1008" s="16"/>
    </row>
    <row r="1009" spans="2:3" ht="15.95" customHeight="1" x14ac:dyDescent="0.25">
      <c r="B1009" s="16"/>
      <c r="C1009" s="16"/>
    </row>
    <row r="1010" spans="2:3" ht="15.95" customHeight="1" x14ac:dyDescent="0.25">
      <c r="B1010" s="16"/>
      <c r="C1010" s="16"/>
    </row>
    <row r="1011" spans="2:3" ht="15.95" customHeight="1" x14ac:dyDescent="0.25">
      <c r="B1011" s="16"/>
      <c r="C1011" s="16"/>
    </row>
    <row r="1012" spans="2:3" ht="15.95" customHeight="1" x14ac:dyDescent="0.25">
      <c r="B1012" s="16"/>
      <c r="C1012" s="16"/>
    </row>
    <row r="1013" spans="2:3" ht="15.95" customHeight="1" x14ac:dyDescent="0.25">
      <c r="B1013" s="16"/>
      <c r="C1013" s="16"/>
    </row>
    <row r="1014" spans="2:3" ht="15.95" customHeight="1" x14ac:dyDescent="0.25">
      <c r="B1014" s="16"/>
      <c r="C1014" s="16"/>
    </row>
    <row r="1015" spans="2:3" ht="15.95" customHeight="1" x14ac:dyDescent="0.25">
      <c r="B1015" s="16"/>
      <c r="C1015" s="16"/>
    </row>
    <row r="1016" spans="2:3" ht="15.95" customHeight="1" x14ac:dyDescent="0.25">
      <c r="B1016" s="16"/>
      <c r="C1016" s="16"/>
    </row>
    <row r="1017" spans="2:3" ht="15.95" customHeight="1" x14ac:dyDescent="0.25">
      <c r="B1017" s="16"/>
      <c r="C1017" s="16"/>
    </row>
    <row r="1018" spans="2:3" ht="15.95" customHeight="1" x14ac:dyDescent="0.25">
      <c r="B1018" s="16"/>
      <c r="C1018" s="16"/>
    </row>
    <row r="1019" spans="2:3" ht="15.95" customHeight="1" x14ac:dyDescent="0.25">
      <c r="B1019" s="16"/>
      <c r="C1019" s="16"/>
    </row>
    <row r="1020" spans="2:3" ht="15.95" customHeight="1" x14ac:dyDescent="0.25">
      <c r="B1020" s="16"/>
      <c r="C1020" s="16"/>
    </row>
    <row r="1021" spans="2:3" ht="15.95" customHeight="1" x14ac:dyDescent="0.25">
      <c r="B1021" s="16"/>
      <c r="C1021" s="16"/>
    </row>
    <row r="1022" spans="2:3" ht="15.95" customHeight="1" x14ac:dyDescent="0.25">
      <c r="B1022" s="16"/>
      <c r="C1022" s="16"/>
    </row>
    <row r="1023" spans="2:3" ht="15.95" customHeight="1" x14ac:dyDescent="0.25">
      <c r="B1023" s="16"/>
      <c r="C1023" s="16"/>
    </row>
    <row r="1024" spans="2:3" ht="15.95" customHeight="1" x14ac:dyDescent="0.25">
      <c r="B1024" s="16"/>
      <c r="C1024" s="16"/>
    </row>
    <row r="1025" spans="2:3" ht="15.95" customHeight="1" x14ac:dyDescent="0.25">
      <c r="B1025" s="16"/>
      <c r="C1025" s="16"/>
    </row>
    <row r="1026" spans="2:3" ht="15.95" customHeight="1" x14ac:dyDescent="0.25">
      <c r="B1026" s="16"/>
      <c r="C1026" s="16"/>
    </row>
    <row r="1027" spans="2:3" ht="15.95" customHeight="1" x14ac:dyDescent="0.25">
      <c r="B1027" s="16"/>
      <c r="C1027" s="16"/>
    </row>
    <row r="1028" spans="2:3" ht="15.95" customHeight="1" x14ac:dyDescent="0.25">
      <c r="B1028" s="16"/>
      <c r="C1028" s="16"/>
    </row>
    <row r="1029" spans="2:3" ht="15.95" customHeight="1" x14ac:dyDescent="0.25">
      <c r="B1029" s="16"/>
      <c r="C1029" s="16"/>
    </row>
    <row r="1030" spans="2:3" ht="15.95" customHeight="1" x14ac:dyDescent="0.25">
      <c r="B1030" s="16"/>
      <c r="C1030" s="16"/>
    </row>
    <row r="1031" spans="2:3" ht="15.95" customHeight="1" x14ac:dyDescent="0.25">
      <c r="B1031" s="16"/>
      <c r="C1031" s="16"/>
    </row>
    <row r="1032" spans="2:3" ht="15.95" customHeight="1" x14ac:dyDescent="0.25">
      <c r="B1032" s="16"/>
      <c r="C1032" s="16"/>
    </row>
    <row r="1033" spans="2:3" ht="15.95" customHeight="1" x14ac:dyDescent="0.25">
      <c r="B1033" s="16"/>
      <c r="C1033" s="16"/>
    </row>
    <row r="1034" spans="2:3" ht="15.95" customHeight="1" x14ac:dyDescent="0.25">
      <c r="B1034" s="16"/>
      <c r="C1034" s="16"/>
    </row>
    <row r="1035" spans="2:3" ht="15.95" customHeight="1" x14ac:dyDescent="0.25">
      <c r="B1035" s="16"/>
      <c r="C1035" s="16"/>
    </row>
    <row r="1036" spans="2:3" ht="15.95" customHeight="1" x14ac:dyDescent="0.25">
      <c r="B1036" s="16"/>
      <c r="C1036" s="16"/>
    </row>
    <row r="1037" spans="2:3" ht="15.95" customHeight="1" x14ac:dyDescent="0.25">
      <c r="B1037" s="16"/>
      <c r="C1037" s="16"/>
    </row>
    <row r="1038" spans="2:3" ht="15.95" customHeight="1" x14ac:dyDescent="0.25">
      <c r="B1038" s="16"/>
      <c r="C1038" s="16"/>
    </row>
    <row r="1039" spans="2:3" ht="15.95" customHeight="1" x14ac:dyDescent="0.25">
      <c r="B1039" s="16"/>
      <c r="C1039" s="16"/>
    </row>
    <row r="1040" spans="2:3" ht="15.95" customHeight="1" x14ac:dyDescent="0.25">
      <c r="B1040" s="16"/>
      <c r="C1040" s="16"/>
    </row>
    <row r="1041" spans="2:3" ht="15.95" customHeight="1" x14ac:dyDescent="0.25">
      <c r="B1041" s="16"/>
      <c r="C1041" s="16"/>
    </row>
    <row r="1042" spans="2:3" ht="15.95" customHeight="1" x14ac:dyDescent="0.25">
      <c r="B1042" s="16"/>
      <c r="C1042" s="16"/>
    </row>
    <row r="1043" spans="2:3" ht="15.95" customHeight="1" x14ac:dyDescent="0.25">
      <c r="B1043" s="16"/>
      <c r="C1043" s="16"/>
    </row>
    <row r="1044" spans="2:3" ht="15.95" customHeight="1" x14ac:dyDescent="0.25">
      <c r="B1044" s="16"/>
      <c r="C1044" s="16"/>
    </row>
    <row r="1045" spans="2:3" ht="15.95" customHeight="1" x14ac:dyDescent="0.25">
      <c r="B1045" s="16"/>
      <c r="C1045" s="16"/>
    </row>
    <row r="1046" spans="2:3" ht="15.95" customHeight="1" x14ac:dyDescent="0.25">
      <c r="B1046" s="16"/>
      <c r="C1046" s="16"/>
    </row>
    <row r="1047" spans="2:3" ht="15.95" customHeight="1" x14ac:dyDescent="0.25">
      <c r="B1047" s="16"/>
      <c r="C1047" s="16"/>
    </row>
    <row r="1048" spans="2:3" ht="15.95" customHeight="1" x14ac:dyDescent="0.25">
      <c r="B1048" s="16"/>
      <c r="C1048" s="16"/>
    </row>
    <row r="1049" spans="2:3" ht="15.95" customHeight="1" x14ac:dyDescent="0.25">
      <c r="B1049" s="16"/>
      <c r="C1049" s="16"/>
    </row>
    <row r="1050" spans="2:3" ht="15.95" customHeight="1" x14ac:dyDescent="0.25">
      <c r="B1050" s="16"/>
      <c r="C1050" s="16"/>
    </row>
    <row r="1051" spans="2:3" ht="15.95" customHeight="1" x14ac:dyDescent="0.25">
      <c r="B1051" s="16"/>
      <c r="C1051" s="16"/>
    </row>
    <row r="1052" spans="2:3" ht="15.95" customHeight="1" x14ac:dyDescent="0.25">
      <c r="B1052" s="16"/>
      <c r="C1052" s="16"/>
    </row>
    <row r="1053" spans="2:3" ht="15.95" customHeight="1" x14ac:dyDescent="0.25">
      <c r="B1053" s="16"/>
      <c r="C1053" s="16"/>
    </row>
    <row r="1054" spans="2:3" ht="15.95" customHeight="1" x14ac:dyDescent="0.25">
      <c r="B1054" s="16"/>
      <c r="C1054" s="16"/>
    </row>
    <row r="1055" spans="2:3" ht="15.95" customHeight="1" x14ac:dyDescent="0.25">
      <c r="B1055" s="16"/>
      <c r="C1055" s="16"/>
    </row>
    <row r="1056" spans="2:3" ht="15.95" customHeight="1" x14ac:dyDescent="0.25">
      <c r="B1056" s="16"/>
      <c r="C1056" s="16"/>
    </row>
    <row r="1057" spans="2:3" ht="15.95" customHeight="1" x14ac:dyDescent="0.25">
      <c r="B1057" s="16"/>
      <c r="C1057" s="16"/>
    </row>
    <row r="1058" spans="2:3" ht="15.95" customHeight="1" x14ac:dyDescent="0.25">
      <c r="B1058" s="16"/>
      <c r="C1058" s="16"/>
    </row>
    <row r="1059" spans="2:3" ht="15.95" customHeight="1" x14ac:dyDescent="0.25">
      <c r="B1059" s="16"/>
      <c r="C1059" s="16"/>
    </row>
    <row r="1060" spans="2:3" ht="15.95" customHeight="1" x14ac:dyDescent="0.25">
      <c r="B1060" s="16"/>
      <c r="C1060" s="16"/>
    </row>
    <row r="1061" spans="2:3" ht="15.95" customHeight="1" x14ac:dyDescent="0.25">
      <c r="B1061" s="16"/>
      <c r="C1061" s="16"/>
    </row>
    <row r="1062" spans="2:3" ht="15.95" customHeight="1" x14ac:dyDescent="0.25">
      <c r="B1062" s="16"/>
      <c r="C1062" s="16"/>
    </row>
    <row r="1063" spans="2:3" ht="15.95" customHeight="1" x14ac:dyDescent="0.25">
      <c r="B1063" s="16"/>
      <c r="C1063" s="16"/>
    </row>
    <row r="1064" spans="2:3" ht="15.95" customHeight="1" x14ac:dyDescent="0.25">
      <c r="B1064" s="16"/>
      <c r="C1064" s="16"/>
    </row>
    <row r="1065" spans="2:3" ht="15.95" customHeight="1" x14ac:dyDescent="0.25">
      <c r="B1065" s="16"/>
      <c r="C1065" s="16"/>
    </row>
    <row r="1066" spans="2:3" ht="15.95" customHeight="1" x14ac:dyDescent="0.25">
      <c r="B1066" s="16"/>
      <c r="C1066" s="16"/>
    </row>
    <row r="1067" spans="2:3" ht="15.95" customHeight="1" x14ac:dyDescent="0.25">
      <c r="B1067" s="16"/>
      <c r="C1067" s="16"/>
    </row>
    <row r="1068" spans="2:3" ht="15.95" customHeight="1" x14ac:dyDescent="0.25">
      <c r="B1068" s="16"/>
      <c r="C1068" s="16"/>
    </row>
    <row r="1069" spans="2:3" ht="15.95" customHeight="1" x14ac:dyDescent="0.25">
      <c r="B1069" s="16"/>
      <c r="C1069" s="16"/>
    </row>
    <row r="1070" spans="2:3" ht="15.95" customHeight="1" x14ac:dyDescent="0.25">
      <c r="B1070" s="16"/>
      <c r="C1070" s="16"/>
    </row>
    <row r="1071" spans="2:3" ht="15.95" customHeight="1" x14ac:dyDescent="0.25">
      <c r="B1071" s="16"/>
      <c r="C1071" s="16"/>
    </row>
    <row r="1072" spans="2:3" ht="15.95" customHeight="1" x14ac:dyDescent="0.25">
      <c r="B1072" s="16"/>
      <c r="C1072" s="16"/>
    </row>
    <row r="1073" spans="2:3" ht="15.95" customHeight="1" x14ac:dyDescent="0.25">
      <c r="B1073" s="16"/>
      <c r="C1073" s="16"/>
    </row>
    <row r="1074" spans="2:3" ht="15.95" customHeight="1" x14ac:dyDescent="0.25">
      <c r="B1074" s="16"/>
      <c r="C1074" s="16"/>
    </row>
    <row r="1075" spans="2:3" ht="15.95" customHeight="1" x14ac:dyDescent="0.25">
      <c r="B1075" s="16"/>
      <c r="C1075" s="16"/>
    </row>
    <row r="1076" spans="2:3" ht="15.95" customHeight="1" x14ac:dyDescent="0.25">
      <c r="B1076" s="16"/>
      <c r="C1076" s="16"/>
    </row>
    <row r="1077" spans="2:3" ht="15.95" customHeight="1" x14ac:dyDescent="0.25">
      <c r="B1077" s="16"/>
      <c r="C1077" s="16"/>
    </row>
    <row r="1078" spans="2:3" ht="15.95" customHeight="1" x14ac:dyDescent="0.25">
      <c r="B1078" s="16"/>
      <c r="C1078" s="16"/>
    </row>
    <row r="1079" spans="2:3" ht="15.95" customHeight="1" x14ac:dyDescent="0.25">
      <c r="B1079" s="16"/>
      <c r="C1079" s="16"/>
    </row>
    <row r="1080" spans="2:3" ht="15.95" customHeight="1" x14ac:dyDescent="0.25">
      <c r="B1080" s="16"/>
      <c r="C1080" s="16"/>
    </row>
    <row r="1081" spans="2:3" ht="15.95" customHeight="1" x14ac:dyDescent="0.25">
      <c r="B1081" s="16"/>
      <c r="C1081" s="16"/>
    </row>
    <row r="1082" spans="2:3" ht="15.95" customHeight="1" x14ac:dyDescent="0.25">
      <c r="B1082" s="16"/>
      <c r="C1082" s="16"/>
    </row>
    <row r="1083" spans="2:3" ht="15.95" customHeight="1" x14ac:dyDescent="0.25">
      <c r="B1083" s="16"/>
      <c r="C1083" s="16"/>
    </row>
    <row r="1084" spans="2:3" ht="15.95" customHeight="1" x14ac:dyDescent="0.25">
      <c r="B1084" s="16"/>
      <c r="C1084" s="16"/>
    </row>
    <row r="1085" spans="2:3" ht="15.95" customHeight="1" x14ac:dyDescent="0.25">
      <c r="B1085" s="16"/>
      <c r="C1085" s="16"/>
    </row>
    <row r="1086" spans="2:3" ht="15.95" customHeight="1" x14ac:dyDescent="0.25">
      <c r="B1086" s="16"/>
      <c r="C1086" s="16"/>
    </row>
    <row r="1087" spans="2:3" ht="15.95" customHeight="1" x14ac:dyDescent="0.25">
      <c r="B1087" s="16"/>
      <c r="C1087" s="16"/>
    </row>
    <row r="1088" spans="2:3" ht="15.95" customHeight="1" x14ac:dyDescent="0.25">
      <c r="B1088" s="16"/>
      <c r="C1088" s="16"/>
    </row>
    <row r="1089" spans="2:3" ht="15.95" customHeight="1" x14ac:dyDescent="0.25">
      <c r="B1089" s="16"/>
      <c r="C1089" s="16"/>
    </row>
    <row r="1090" spans="2:3" ht="15.95" customHeight="1" x14ac:dyDescent="0.25">
      <c r="B1090" s="16"/>
      <c r="C1090" s="16"/>
    </row>
    <row r="1091" spans="2:3" ht="15.95" customHeight="1" x14ac:dyDescent="0.25">
      <c r="B1091" s="16"/>
      <c r="C1091" s="16"/>
    </row>
    <row r="1092" spans="2:3" ht="15.95" customHeight="1" x14ac:dyDescent="0.25">
      <c r="B1092" s="16"/>
      <c r="C1092" s="16"/>
    </row>
    <row r="1093" spans="2:3" ht="15.95" customHeight="1" x14ac:dyDescent="0.25">
      <c r="B1093" s="16"/>
      <c r="C1093" s="16"/>
    </row>
    <row r="1094" spans="2:3" ht="15.95" customHeight="1" x14ac:dyDescent="0.25">
      <c r="B1094" s="16"/>
      <c r="C1094" s="16"/>
    </row>
    <row r="1095" spans="2:3" ht="15.95" customHeight="1" x14ac:dyDescent="0.25">
      <c r="B1095" s="16"/>
      <c r="C1095" s="16"/>
    </row>
    <row r="1096" spans="2:3" ht="15.95" customHeight="1" x14ac:dyDescent="0.25">
      <c r="B1096" s="16"/>
      <c r="C1096" s="16"/>
    </row>
    <row r="1097" spans="2:3" ht="15.95" customHeight="1" x14ac:dyDescent="0.25">
      <c r="B1097" s="16"/>
      <c r="C1097" s="16"/>
    </row>
    <row r="1098" spans="2:3" ht="15.95" customHeight="1" x14ac:dyDescent="0.25">
      <c r="B1098" s="16"/>
      <c r="C1098" s="16"/>
    </row>
    <row r="1099" spans="2:3" ht="15.95" customHeight="1" x14ac:dyDescent="0.25">
      <c r="B1099" s="16"/>
      <c r="C1099" s="16"/>
    </row>
    <row r="1100" spans="2:3" ht="15.95" customHeight="1" x14ac:dyDescent="0.25">
      <c r="B1100" s="16"/>
      <c r="C1100" s="16"/>
    </row>
    <row r="1101" spans="2:3" ht="15.95" customHeight="1" x14ac:dyDescent="0.25">
      <c r="B1101" s="16"/>
      <c r="C1101" s="16"/>
    </row>
    <row r="1102" spans="2:3" ht="15.95" customHeight="1" x14ac:dyDescent="0.25">
      <c r="B1102" s="16"/>
      <c r="C1102" s="16"/>
    </row>
    <row r="1103" spans="2:3" ht="15.95" customHeight="1" x14ac:dyDescent="0.25">
      <c r="B1103" s="16"/>
      <c r="C1103" s="16"/>
    </row>
    <row r="1104" spans="2:3" ht="15.95" customHeight="1" x14ac:dyDescent="0.25">
      <c r="B1104" s="16"/>
      <c r="C1104" s="16"/>
    </row>
    <row r="1105" spans="2:3" ht="15.95" customHeight="1" x14ac:dyDescent="0.25">
      <c r="B1105" s="16"/>
      <c r="C1105" s="16"/>
    </row>
    <row r="1106" spans="2:3" ht="15.95" customHeight="1" x14ac:dyDescent="0.25">
      <c r="B1106" s="16"/>
      <c r="C1106" s="16"/>
    </row>
    <row r="1107" spans="2:3" ht="15.95" customHeight="1" x14ac:dyDescent="0.25">
      <c r="B1107" s="16"/>
      <c r="C1107" s="16"/>
    </row>
    <row r="1108" spans="2:3" ht="15.95" customHeight="1" x14ac:dyDescent="0.25">
      <c r="B1108" s="16"/>
      <c r="C1108" s="16"/>
    </row>
    <row r="1109" spans="2:3" ht="15.95" customHeight="1" x14ac:dyDescent="0.25">
      <c r="B1109" s="16"/>
      <c r="C1109" s="16"/>
    </row>
    <row r="1110" spans="2:3" ht="15.95" customHeight="1" x14ac:dyDescent="0.25">
      <c r="B1110" s="16"/>
      <c r="C1110" s="16"/>
    </row>
    <row r="1111" spans="2:3" ht="15.95" customHeight="1" x14ac:dyDescent="0.25">
      <c r="B1111" s="16"/>
      <c r="C1111" s="16"/>
    </row>
    <row r="1112" spans="2:3" ht="15.95" customHeight="1" x14ac:dyDescent="0.25">
      <c r="B1112" s="16"/>
      <c r="C1112" s="16"/>
    </row>
    <row r="1113" spans="2:3" ht="15.95" customHeight="1" x14ac:dyDescent="0.25">
      <c r="B1113" s="16"/>
      <c r="C1113" s="16"/>
    </row>
    <row r="1114" spans="2:3" ht="15.95" customHeight="1" x14ac:dyDescent="0.25">
      <c r="B1114" s="16"/>
      <c r="C1114" s="16"/>
    </row>
    <row r="1115" spans="2:3" ht="15.95" customHeight="1" x14ac:dyDescent="0.25">
      <c r="B1115" s="16"/>
      <c r="C1115" s="16"/>
    </row>
    <row r="1116" spans="2:3" ht="15.95" customHeight="1" x14ac:dyDescent="0.25">
      <c r="B1116" s="16"/>
      <c r="C1116" s="16"/>
    </row>
    <row r="1117" spans="2:3" ht="15.95" customHeight="1" x14ac:dyDescent="0.25">
      <c r="B1117" s="16"/>
      <c r="C1117" s="16"/>
    </row>
    <row r="1118" spans="2:3" ht="15.95" customHeight="1" x14ac:dyDescent="0.25">
      <c r="B1118" s="16"/>
      <c r="C1118" s="16"/>
    </row>
    <row r="1119" spans="2:3" ht="15.95" customHeight="1" x14ac:dyDescent="0.25">
      <c r="B1119" s="16"/>
      <c r="C1119" s="16"/>
    </row>
    <row r="1120" spans="2:3" ht="15.95" customHeight="1" x14ac:dyDescent="0.25">
      <c r="B1120" s="16"/>
      <c r="C1120" s="16"/>
    </row>
    <row r="1121" spans="2:3" ht="15.95" customHeight="1" x14ac:dyDescent="0.25">
      <c r="B1121" s="16"/>
      <c r="C1121" s="16"/>
    </row>
    <row r="1122" spans="2:3" ht="15.95" customHeight="1" x14ac:dyDescent="0.25">
      <c r="B1122" s="16"/>
      <c r="C1122" s="16"/>
    </row>
    <row r="1123" spans="2:3" ht="15.95" customHeight="1" x14ac:dyDescent="0.25">
      <c r="B1123" s="16"/>
      <c r="C1123" s="16"/>
    </row>
    <row r="1124" spans="2:3" ht="15.95" customHeight="1" x14ac:dyDescent="0.25">
      <c r="B1124" s="16"/>
      <c r="C1124" s="16"/>
    </row>
    <row r="1125" spans="2:3" ht="15.95" customHeight="1" x14ac:dyDescent="0.25">
      <c r="B1125" s="16"/>
      <c r="C1125" s="16"/>
    </row>
    <row r="1126" spans="2:3" ht="15.95" customHeight="1" x14ac:dyDescent="0.25">
      <c r="B1126" s="16"/>
      <c r="C1126" s="16"/>
    </row>
    <row r="1127" spans="2:3" ht="15.95" customHeight="1" x14ac:dyDescent="0.25">
      <c r="B1127" s="16"/>
      <c r="C1127" s="16"/>
    </row>
    <row r="1128" spans="2:3" ht="15.95" customHeight="1" x14ac:dyDescent="0.25">
      <c r="B1128" s="16"/>
      <c r="C1128" s="16"/>
    </row>
    <row r="1129" spans="2:3" ht="15.95" customHeight="1" x14ac:dyDescent="0.25">
      <c r="B1129" s="16"/>
      <c r="C1129" s="16"/>
    </row>
    <row r="1130" spans="2:3" ht="15.95" customHeight="1" x14ac:dyDescent="0.25">
      <c r="B1130" s="16"/>
      <c r="C1130" s="16"/>
    </row>
    <row r="1131" spans="2:3" ht="15.95" customHeight="1" x14ac:dyDescent="0.25">
      <c r="B1131" s="16"/>
      <c r="C1131" s="16"/>
    </row>
    <row r="1132" spans="2:3" ht="15.95" customHeight="1" x14ac:dyDescent="0.25">
      <c r="B1132" s="16"/>
      <c r="C1132" s="16"/>
    </row>
    <row r="1133" spans="2:3" ht="15.95" customHeight="1" x14ac:dyDescent="0.25">
      <c r="B1133" s="16"/>
      <c r="C1133" s="16"/>
    </row>
    <row r="1134" spans="2:3" ht="15.95" customHeight="1" x14ac:dyDescent="0.25">
      <c r="B1134" s="16"/>
      <c r="C1134" s="16"/>
    </row>
    <row r="1135" spans="2:3" ht="15.95" customHeight="1" x14ac:dyDescent="0.25">
      <c r="B1135" s="16"/>
      <c r="C1135" s="16"/>
    </row>
    <row r="1136" spans="2:3" ht="15.95" customHeight="1" x14ac:dyDescent="0.25">
      <c r="B1136" s="16"/>
      <c r="C1136" s="16"/>
    </row>
    <row r="1137" spans="2:3" ht="15.95" customHeight="1" x14ac:dyDescent="0.25">
      <c r="B1137" s="16"/>
      <c r="C1137" s="16"/>
    </row>
    <row r="1138" spans="2:3" ht="15.95" customHeight="1" x14ac:dyDescent="0.25">
      <c r="B1138" s="16"/>
      <c r="C1138" s="16"/>
    </row>
    <row r="1139" spans="2:3" ht="15.95" customHeight="1" x14ac:dyDescent="0.25">
      <c r="B1139" s="16"/>
      <c r="C1139" s="16"/>
    </row>
    <row r="1140" spans="2:3" ht="15.95" customHeight="1" x14ac:dyDescent="0.25">
      <c r="B1140" s="16"/>
      <c r="C1140" s="16"/>
    </row>
    <row r="1141" spans="2:3" ht="15.95" customHeight="1" x14ac:dyDescent="0.25">
      <c r="B1141" s="16"/>
      <c r="C1141" s="16"/>
    </row>
    <row r="1142" spans="2:3" ht="15.95" customHeight="1" x14ac:dyDescent="0.25">
      <c r="B1142" s="16"/>
      <c r="C1142" s="16"/>
    </row>
    <row r="1143" spans="2:3" ht="15.95" customHeight="1" x14ac:dyDescent="0.25">
      <c r="B1143" s="16"/>
      <c r="C1143" s="16"/>
    </row>
    <row r="1144" spans="2:3" ht="15.95" customHeight="1" x14ac:dyDescent="0.25">
      <c r="B1144" s="16"/>
      <c r="C1144" s="16"/>
    </row>
    <row r="1145" spans="2:3" ht="15.95" customHeight="1" x14ac:dyDescent="0.25">
      <c r="B1145" s="16"/>
      <c r="C1145" s="16"/>
    </row>
    <row r="1146" spans="2:3" ht="15.95" customHeight="1" x14ac:dyDescent="0.25">
      <c r="B1146" s="16"/>
      <c r="C1146" s="16"/>
    </row>
    <row r="1147" spans="2:3" ht="15.95" customHeight="1" x14ac:dyDescent="0.25">
      <c r="B1147" s="16"/>
      <c r="C1147" s="16"/>
    </row>
    <row r="1148" spans="2:3" ht="15.95" customHeight="1" x14ac:dyDescent="0.25">
      <c r="B1148" s="16"/>
      <c r="C1148" s="16"/>
    </row>
    <row r="1149" spans="2:3" ht="15.95" customHeight="1" x14ac:dyDescent="0.25">
      <c r="B1149" s="16"/>
      <c r="C1149" s="16"/>
    </row>
    <row r="1150" spans="2:3" ht="15.95" customHeight="1" x14ac:dyDescent="0.25">
      <c r="B1150" s="16"/>
      <c r="C1150" s="16"/>
    </row>
    <row r="1151" spans="2:3" ht="15.95" customHeight="1" x14ac:dyDescent="0.25">
      <c r="B1151" s="16"/>
      <c r="C1151" s="16"/>
    </row>
    <row r="1152" spans="2:3" ht="15.95" customHeight="1" x14ac:dyDescent="0.25">
      <c r="B1152" s="16"/>
      <c r="C1152" s="16"/>
    </row>
    <row r="1153" spans="2:3" ht="15.95" customHeight="1" x14ac:dyDescent="0.25">
      <c r="B1153" s="16"/>
      <c r="C1153" s="16"/>
    </row>
    <row r="1154" spans="2:3" ht="15.95" customHeight="1" x14ac:dyDescent="0.25">
      <c r="B1154" s="16"/>
      <c r="C1154" s="16"/>
    </row>
    <row r="1155" spans="2:3" ht="15.95" customHeight="1" x14ac:dyDescent="0.25">
      <c r="B1155" s="16"/>
      <c r="C1155" s="16"/>
    </row>
    <row r="1156" spans="2:3" ht="15.95" customHeight="1" x14ac:dyDescent="0.25">
      <c r="B1156" s="16"/>
      <c r="C1156" s="16"/>
    </row>
    <row r="1157" spans="2:3" ht="15.95" customHeight="1" x14ac:dyDescent="0.25">
      <c r="B1157" s="16"/>
      <c r="C1157" s="16"/>
    </row>
    <row r="1158" spans="2:3" ht="15.95" customHeight="1" x14ac:dyDescent="0.25">
      <c r="B1158" s="16"/>
      <c r="C1158" s="16"/>
    </row>
    <row r="1159" spans="2:3" ht="15.95" customHeight="1" x14ac:dyDescent="0.25">
      <c r="B1159" s="16"/>
      <c r="C1159" s="16"/>
    </row>
    <row r="1160" spans="2:3" ht="15.95" customHeight="1" x14ac:dyDescent="0.25">
      <c r="B1160" s="16"/>
      <c r="C1160" s="16"/>
    </row>
    <row r="1161" spans="2:3" ht="15.95" customHeight="1" x14ac:dyDescent="0.25">
      <c r="B1161" s="16"/>
      <c r="C1161" s="16"/>
    </row>
    <row r="1162" spans="2:3" ht="15.95" customHeight="1" x14ac:dyDescent="0.25">
      <c r="B1162" s="16"/>
      <c r="C1162" s="16"/>
    </row>
    <row r="1163" spans="2:3" ht="15.95" customHeight="1" x14ac:dyDescent="0.25">
      <c r="B1163" s="16"/>
      <c r="C1163" s="16"/>
    </row>
    <row r="1164" spans="2:3" ht="15.95" customHeight="1" x14ac:dyDescent="0.25">
      <c r="B1164" s="16"/>
      <c r="C1164" s="16"/>
    </row>
    <row r="1165" spans="2:3" ht="15.95" customHeight="1" x14ac:dyDescent="0.25">
      <c r="B1165" s="16"/>
      <c r="C1165" s="16"/>
    </row>
    <row r="1166" spans="2:3" ht="15.95" customHeight="1" x14ac:dyDescent="0.25">
      <c r="B1166" s="16"/>
      <c r="C1166" s="16"/>
    </row>
    <row r="1167" spans="2:3" ht="15.95" customHeight="1" x14ac:dyDescent="0.25">
      <c r="B1167" s="16"/>
      <c r="C1167" s="16"/>
    </row>
    <row r="1168" spans="2:3" ht="15.95" customHeight="1" x14ac:dyDescent="0.25">
      <c r="B1168" s="16"/>
      <c r="C1168" s="16"/>
    </row>
    <row r="1169" spans="2:3" ht="15.95" customHeight="1" x14ac:dyDescent="0.25">
      <c r="B1169" s="16"/>
      <c r="C1169" s="16"/>
    </row>
    <row r="1170" spans="2:3" ht="15.95" customHeight="1" x14ac:dyDescent="0.25">
      <c r="B1170" s="16"/>
      <c r="C1170" s="16"/>
    </row>
    <row r="1171" spans="2:3" ht="15.95" customHeight="1" x14ac:dyDescent="0.25">
      <c r="B1171" s="16"/>
      <c r="C1171" s="16"/>
    </row>
    <row r="1172" spans="2:3" ht="15.95" customHeight="1" x14ac:dyDescent="0.25">
      <c r="B1172" s="16"/>
      <c r="C1172" s="16"/>
    </row>
    <row r="1173" spans="2:3" ht="15.95" customHeight="1" x14ac:dyDescent="0.25">
      <c r="B1173" s="16"/>
      <c r="C1173" s="16"/>
    </row>
    <row r="1174" spans="2:3" ht="15.95" customHeight="1" x14ac:dyDescent="0.25">
      <c r="B1174" s="16"/>
      <c r="C1174" s="16"/>
    </row>
    <row r="1175" spans="2:3" ht="15.95" customHeight="1" x14ac:dyDescent="0.25">
      <c r="B1175" s="16"/>
      <c r="C1175" s="16"/>
    </row>
    <row r="1176" spans="2:3" ht="15.95" customHeight="1" x14ac:dyDescent="0.25">
      <c r="B1176" s="16"/>
      <c r="C1176" s="16"/>
    </row>
    <row r="1177" spans="2:3" ht="15.95" customHeight="1" x14ac:dyDescent="0.25">
      <c r="B1177" s="16"/>
      <c r="C1177" s="16"/>
    </row>
    <row r="1178" spans="2:3" ht="15.95" customHeight="1" x14ac:dyDescent="0.25">
      <c r="B1178" s="16"/>
      <c r="C1178" s="16"/>
    </row>
    <row r="1179" spans="2:3" ht="15.95" customHeight="1" x14ac:dyDescent="0.25">
      <c r="B1179" s="16"/>
      <c r="C1179" s="16"/>
    </row>
    <row r="1180" spans="2:3" ht="15.95" customHeight="1" x14ac:dyDescent="0.25">
      <c r="B1180" s="16"/>
      <c r="C1180" s="16"/>
    </row>
    <row r="1181" spans="2:3" ht="15.95" customHeight="1" x14ac:dyDescent="0.25">
      <c r="B1181" s="16"/>
      <c r="C1181" s="16"/>
    </row>
    <row r="1182" spans="2:3" ht="15.95" customHeight="1" x14ac:dyDescent="0.25">
      <c r="B1182" s="16"/>
      <c r="C1182" s="16"/>
    </row>
    <row r="1183" spans="2:3" ht="15.95" customHeight="1" x14ac:dyDescent="0.25">
      <c r="B1183" s="16"/>
      <c r="C1183" s="16"/>
    </row>
    <row r="1184" spans="2:3" ht="15.95" customHeight="1" x14ac:dyDescent="0.25">
      <c r="B1184" s="16"/>
      <c r="C1184" s="16"/>
    </row>
    <row r="1185" spans="2:3" ht="15.95" customHeight="1" x14ac:dyDescent="0.25">
      <c r="B1185" s="16"/>
      <c r="C1185" s="16"/>
    </row>
    <row r="1186" spans="2:3" ht="15.95" customHeight="1" x14ac:dyDescent="0.25">
      <c r="B1186" s="16"/>
      <c r="C1186" s="16"/>
    </row>
    <row r="1187" spans="2:3" ht="15.95" customHeight="1" x14ac:dyDescent="0.25">
      <c r="B1187" s="16"/>
      <c r="C1187" s="16"/>
    </row>
    <row r="1188" spans="2:3" ht="15.95" customHeight="1" x14ac:dyDescent="0.25">
      <c r="B1188" s="16"/>
      <c r="C1188" s="16"/>
    </row>
    <row r="1189" spans="2:3" ht="15.95" customHeight="1" x14ac:dyDescent="0.25">
      <c r="B1189" s="16"/>
      <c r="C1189" s="16"/>
    </row>
    <row r="1190" spans="2:3" ht="15.95" customHeight="1" x14ac:dyDescent="0.25">
      <c r="B1190" s="16"/>
      <c r="C1190" s="16"/>
    </row>
    <row r="1191" spans="2:3" ht="15.95" customHeight="1" x14ac:dyDescent="0.25">
      <c r="B1191" s="16"/>
      <c r="C1191" s="16"/>
    </row>
    <row r="1192" spans="2:3" ht="15.95" customHeight="1" x14ac:dyDescent="0.25">
      <c r="B1192" s="16"/>
      <c r="C1192" s="16"/>
    </row>
    <row r="1193" spans="2:3" ht="15.95" customHeight="1" x14ac:dyDescent="0.25">
      <c r="B1193" s="16"/>
      <c r="C1193" s="16"/>
    </row>
    <row r="1194" spans="2:3" ht="15.95" customHeight="1" x14ac:dyDescent="0.25">
      <c r="B1194" s="16"/>
      <c r="C1194" s="16"/>
    </row>
    <row r="1195" spans="2:3" ht="15.95" customHeight="1" x14ac:dyDescent="0.25">
      <c r="B1195" s="16"/>
      <c r="C1195" s="16"/>
    </row>
    <row r="1196" spans="2:3" ht="15.95" customHeight="1" x14ac:dyDescent="0.25">
      <c r="B1196" s="16"/>
      <c r="C1196" s="16"/>
    </row>
    <row r="1197" spans="2:3" ht="15.95" customHeight="1" x14ac:dyDescent="0.25">
      <c r="B1197" s="16"/>
      <c r="C1197" s="16"/>
    </row>
    <row r="1198" spans="2:3" ht="15.95" customHeight="1" x14ac:dyDescent="0.25">
      <c r="B1198" s="16"/>
      <c r="C1198" s="16"/>
    </row>
    <row r="1199" spans="2:3" ht="15.95" customHeight="1" x14ac:dyDescent="0.25">
      <c r="B1199" s="16"/>
      <c r="C1199" s="16"/>
    </row>
    <row r="1200" spans="2:3" ht="15.95" customHeight="1" x14ac:dyDescent="0.25">
      <c r="B1200" s="16"/>
      <c r="C1200" s="16"/>
    </row>
    <row r="1201" spans="2:3" ht="15.95" customHeight="1" x14ac:dyDescent="0.25">
      <c r="B1201" s="16"/>
      <c r="C1201" s="16"/>
    </row>
    <row r="1202" spans="2:3" ht="15.95" customHeight="1" x14ac:dyDescent="0.25">
      <c r="B1202" s="16"/>
      <c r="C1202" s="16"/>
    </row>
    <row r="1203" spans="2:3" ht="15.95" customHeight="1" x14ac:dyDescent="0.25">
      <c r="B1203" s="16"/>
      <c r="C1203" s="16"/>
    </row>
    <row r="1204" spans="2:3" ht="15.95" customHeight="1" x14ac:dyDescent="0.25">
      <c r="B1204" s="16"/>
      <c r="C1204" s="16"/>
    </row>
    <row r="1205" spans="2:3" ht="15.95" customHeight="1" x14ac:dyDescent="0.25">
      <c r="B1205" s="16"/>
      <c r="C1205" s="16"/>
    </row>
    <row r="1206" spans="2:3" ht="15.95" customHeight="1" x14ac:dyDescent="0.25">
      <c r="B1206" s="16"/>
      <c r="C1206" s="16"/>
    </row>
    <row r="1207" spans="2:3" ht="15.95" customHeight="1" x14ac:dyDescent="0.25">
      <c r="B1207" s="16"/>
      <c r="C1207" s="16"/>
    </row>
    <row r="1208" spans="2:3" ht="15.95" customHeight="1" x14ac:dyDescent="0.25">
      <c r="B1208" s="16"/>
      <c r="C1208" s="16"/>
    </row>
    <row r="1209" spans="2:3" ht="15.95" customHeight="1" x14ac:dyDescent="0.25">
      <c r="B1209" s="16"/>
      <c r="C1209" s="16"/>
    </row>
    <row r="1210" spans="2:3" ht="15.95" customHeight="1" x14ac:dyDescent="0.25">
      <c r="B1210" s="16"/>
      <c r="C1210" s="16"/>
    </row>
    <row r="1211" spans="2:3" ht="15.95" customHeight="1" x14ac:dyDescent="0.25">
      <c r="B1211" s="16"/>
      <c r="C1211" s="16"/>
    </row>
    <row r="1212" spans="2:3" ht="15.95" customHeight="1" x14ac:dyDescent="0.25">
      <c r="B1212" s="16"/>
      <c r="C1212" s="16"/>
    </row>
    <row r="1213" spans="2:3" ht="15.95" customHeight="1" x14ac:dyDescent="0.25">
      <c r="B1213" s="16"/>
      <c r="C1213" s="16"/>
    </row>
    <row r="1214" spans="2:3" ht="15.95" customHeight="1" x14ac:dyDescent="0.25">
      <c r="B1214" s="16"/>
      <c r="C1214" s="16"/>
    </row>
    <row r="1215" spans="2:3" ht="15.95" customHeight="1" x14ac:dyDescent="0.25">
      <c r="B1215" s="16"/>
      <c r="C1215" s="16"/>
    </row>
    <row r="1216" spans="2:3" ht="15.95" customHeight="1" x14ac:dyDescent="0.25">
      <c r="B1216" s="16"/>
      <c r="C1216" s="16"/>
    </row>
    <row r="1217" spans="2:3" ht="15.95" customHeight="1" x14ac:dyDescent="0.25">
      <c r="B1217" s="16"/>
      <c r="C1217" s="16"/>
    </row>
    <row r="1218" spans="2:3" ht="15.95" customHeight="1" x14ac:dyDescent="0.25">
      <c r="B1218" s="16"/>
      <c r="C1218" s="16"/>
    </row>
    <row r="1219" spans="2:3" ht="15.95" customHeight="1" x14ac:dyDescent="0.25">
      <c r="B1219" s="16"/>
      <c r="C1219" s="16"/>
    </row>
    <row r="1220" spans="2:3" ht="15.95" customHeight="1" x14ac:dyDescent="0.25">
      <c r="B1220" s="16"/>
      <c r="C1220" s="16"/>
    </row>
    <row r="1221" spans="2:3" ht="15.95" customHeight="1" x14ac:dyDescent="0.25">
      <c r="B1221" s="16"/>
      <c r="C1221" s="16"/>
    </row>
    <row r="1222" spans="2:3" ht="15.95" customHeight="1" x14ac:dyDescent="0.25">
      <c r="B1222" s="16"/>
      <c r="C1222" s="16"/>
    </row>
    <row r="1223" spans="2:3" ht="15.95" customHeight="1" x14ac:dyDescent="0.25">
      <c r="B1223" s="16"/>
      <c r="C1223" s="16"/>
    </row>
    <row r="1224" spans="2:3" ht="15.95" customHeight="1" x14ac:dyDescent="0.25">
      <c r="B1224" s="16"/>
      <c r="C1224" s="16"/>
    </row>
    <row r="1225" spans="2:3" ht="15.95" customHeight="1" x14ac:dyDescent="0.25">
      <c r="B1225" s="16"/>
      <c r="C1225" s="16"/>
    </row>
    <row r="1226" spans="2:3" ht="15.95" customHeight="1" x14ac:dyDescent="0.25">
      <c r="B1226" s="16"/>
      <c r="C1226" s="16"/>
    </row>
    <row r="1227" spans="2:3" ht="15.95" customHeight="1" x14ac:dyDescent="0.25">
      <c r="B1227" s="16"/>
      <c r="C1227" s="16"/>
    </row>
    <row r="1228" spans="2:3" ht="15.95" customHeight="1" x14ac:dyDescent="0.25">
      <c r="B1228" s="16"/>
      <c r="C1228" s="16"/>
    </row>
    <row r="1229" spans="2:3" ht="15.95" customHeight="1" x14ac:dyDescent="0.25">
      <c r="B1229" s="16"/>
      <c r="C1229" s="16"/>
    </row>
    <row r="1230" spans="2:3" ht="15.95" customHeight="1" x14ac:dyDescent="0.25">
      <c r="B1230" s="16"/>
      <c r="C1230" s="16"/>
    </row>
    <row r="1231" spans="2:3" ht="15.95" customHeight="1" x14ac:dyDescent="0.25">
      <c r="B1231" s="16"/>
      <c r="C1231" s="16"/>
    </row>
    <row r="1232" spans="2:3" ht="15.95" customHeight="1" x14ac:dyDescent="0.25">
      <c r="B1232" s="16"/>
      <c r="C1232" s="16"/>
    </row>
    <row r="1233" spans="2:3" ht="15.95" customHeight="1" x14ac:dyDescent="0.25">
      <c r="B1233" s="16"/>
      <c r="C1233" s="16"/>
    </row>
    <row r="1234" spans="2:3" ht="15.95" customHeight="1" x14ac:dyDescent="0.25">
      <c r="B1234" s="16"/>
      <c r="C1234" s="16"/>
    </row>
    <row r="1235" spans="2:3" ht="15.95" customHeight="1" x14ac:dyDescent="0.25">
      <c r="B1235" s="16"/>
      <c r="C1235" s="16"/>
    </row>
    <row r="1236" spans="2:3" ht="15.95" customHeight="1" x14ac:dyDescent="0.25">
      <c r="B1236" s="16"/>
      <c r="C1236" s="16"/>
    </row>
    <row r="1237" spans="2:3" ht="15.95" customHeight="1" x14ac:dyDescent="0.25">
      <c r="B1237" s="16"/>
      <c r="C1237" s="16"/>
    </row>
    <row r="1238" spans="2:3" ht="15.95" customHeight="1" x14ac:dyDescent="0.25">
      <c r="B1238" s="16"/>
      <c r="C1238" s="16"/>
    </row>
    <row r="1239" spans="2:3" ht="15.95" customHeight="1" x14ac:dyDescent="0.25">
      <c r="B1239" s="16"/>
      <c r="C1239" s="16"/>
    </row>
    <row r="1240" spans="2:3" ht="15.95" customHeight="1" x14ac:dyDescent="0.25">
      <c r="B1240" s="16"/>
      <c r="C1240" s="16"/>
    </row>
    <row r="1241" spans="2:3" ht="15.95" customHeight="1" x14ac:dyDescent="0.25">
      <c r="B1241" s="16"/>
      <c r="C1241" s="16"/>
    </row>
    <row r="1242" spans="2:3" ht="15.95" customHeight="1" x14ac:dyDescent="0.25">
      <c r="B1242" s="16"/>
      <c r="C1242" s="16"/>
    </row>
    <row r="1243" spans="2:3" ht="15.95" customHeight="1" x14ac:dyDescent="0.25">
      <c r="B1243" s="16"/>
      <c r="C1243" s="16"/>
    </row>
    <row r="1244" spans="2:3" ht="15.95" customHeight="1" x14ac:dyDescent="0.25">
      <c r="B1244" s="16"/>
      <c r="C1244" s="16"/>
    </row>
    <row r="1245" spans="2:3" ht="15.95" customHeight="1" x14ac:dyDescent="0.25">
      <c r="B1245" s="16"/>
      <c r="C1245" s="16"/>
    </row>
    <row r="1246" spans="2:3" ht="15.95" customHeight="1" x14ac:dyDescent="0.25">
      <c r="B1246" s="16"/>
      <c r="C1246" s="16"/>
    </row>
    <row r="1247" spans="2:3" ht="15.95" customHeight="1" x14ac:dyDescent="0.25">
      <c r="B1247" s="16"/>
      <c r="C1247" s="16"/>
    </row>
    <row r="1248" spans="2:3" ht="15.95" customHeight="1" x14ac:dyDescent="0.25">
      <c r="B1248" s="16"/>
      <c r="C1248" s="16"/>
    </row>
    <row r="1249" spans="2:3" ht="15.95" customHeight="1" x14ac:dyDescent="0.25">
      <c r="B1249" s="16"/>
      <c r="C1249" s="16"/>
    </row>
    <row r="1250" spans="2:3" ht="15.95" customHeight="1" x14ac:dyDescent="0.25">
      <c r="B1250" s="16"/>
      <c r="C1250" s="16"/>
    </row>
    <row r="1251" spans="2:3" ht="15.95" customHeight="1" x14ac:dyDescent="0.25">
      <c r="B1251" s="16"/>
      <c r="C1251" s="16"/>
    </row>
    <row r="1252" spans="2:3" ht="15.95" customHeight="1" x14ac:dyDescent="0.25">
      <c r="B1252" s="16"/>
      <c r="C1252" s="16"/>
    </row>
    <row r="1253" spans="2:3" ht="15.95" customHeight="1" x14ac:dyDescent="0.25">
      <c r="B1253" s="16"/>
      <c r="C1253" s="16"/>
    </row>
    <row r="1254" spans="2:3" ht="15.95" customHeight="1" x14ac:dyDescent="0.25">
      <c r="B1254" s="16"/>
      <c r="C1254" s="16"/>
    </row>
    <row r="1255" spans="2:3" ht="15.95" customHeight="1" x14ac:dyDescent="0.25">
      <c r="B1255" s="16"/>
      <c r="C1255" s="16"/>
    </row>
    <row r="1256" spans="2:3" ht="15.95" customHeight="1" x14ac:dyDescent="0.25">
      <c r="B1256" s="16"/>
      <c r="C1256" s="16"/>
    </row>
    <row r="1257" spans="2:3" ht="15.95" customHeight="1" x14ac:dyDescent="0.25">
      <c r="B1257" s="16"/>
      <c r="C1257" s="16"/>
    </row>
    <row r="1258" spans="2:3" ht="15.95" customHeight="1" x14ac:dyDescent="0.25">
      <c r="B1258" s="16"/>
      <c r="C1258" s="16"/>
    </row>
    <row r="1259" spans="2:3" ht="15.95" customHeight="1" x14ac:dyDescent="0.25">
      <c r="B1259" s="16"/>
      <c r="C1259" s="16"/>
    </row>
    <row r="1260" spans="2:3" ht="15.95" customHeight="1" x14ac:dyDescent="0.25">
      <c r="B1260" s="16"/>
      <c r="C1260" s="16"/>
    </row>
    <row r="1261" spans="2:3" ht="15.95" customHeight="1" x14ac:dyDescent="0.25">
      <c r="B1261" s="16"/>
      <c r="C1261" s="16"/>
    </row>
    <row r="1262" spans="2:3" ht="15.95" customHeight="1" x14ac:dyDescent="0.25">
      <c r="B1262" s="16"/>
      <c r="C1262" s="16"/>
    </row>
    <row r="1263" spans="2:3" ht="15.95" customHeight="1" x14ac:dyDescent="0.25">
      <c r="B1263" s="16"/>
      <c r="C1263" s="16"/>
    </row>
    <row r="1264" spans="2:3" ht="15.95" customHeight="1" x14ac:dyDescent="0.25">
      <c r="B1264" s="16"/>
      <c r="C1264" s="16"/>
    </row>
    <row r="1265" spans="2:3" ht="15.95" customHeight="1" x14ac:dyDescent="0.25">
      <c r="B1265" s="16"/>
      <c r="C1265" s="16"/>
    </row>
    <row r="1266" spans="2:3" ht="15.95" customHeight="1" x14ac:dyDescent="0.25">
      <c r="B1266" s="16"/>
      <c r="C1266" s="16"/>
    </row>
    <row r="1267" spans="2:3" ht="15.95" customHeight="1" x14ac:dyDescent="0.25">
      <c r="B1267" s="16"/>
      <c r="C1267" s="16"/>
    </row>
    <row r="1268" spans="2:3" ht="15.95" customHeight="1" x14ac:dyDescent="0.25">
      <c r="B1268" s="16"/>
      <c r="C1268" s="16"/>
    </row>
    <row r="1269" spans="2:3" ht="15.95" customHeight="1" x14ac:dyDescent="0.25">
      <c r="B1269" s="16"/>
      <c r="C1269" s="16"/>
    </row>
    <row r="1270" spans="2:3" ht="15.95" customHeight="1" x14ac:dyDescent="0.25">
      <c r="B1270" s="16"/>
      <c r="C1270" s="16"/>
    </row>
    <row r="1271" spans="2:3" ht="15.95" customHeight="1" x14ac:dyDescent="0.25">
      <c r="B1271" s="16"/>
      <c r="C1271" s="16"/>
    </row>
    <row r="1272" spans="2:3" ht="15.95" customHeight="1" x14ac:dyDescent="0.25">
      <c r="B1272" s="16"/>
      <c r="C1272" s="16"/>
    </row>
    <row r="1273" spans="2:3" ht="15.95" customHeight="1" x14ac:dyDescent="0.25">
      <c r="B1273" s="16"/>
      <c r="C1273" s="16"/>
    </row>
    <row r="1274" spans="2:3" ht="15.95" customHeight="1" x14ac:dyDescent="0.25">
      <c r="B1274" s="16"/>
      <c r="C1274" s="16"/>
    </row>
    <row r="1275" spans="2:3" ht="15.95" customHeight="1" x14ac:dyDescent="0.25">
      <c r="B1275" s="16"/>
      <c r="C1275" s="16"/>
    </row>
    <row r="1276" spans="2:3" ht="15.95" customHeight="1" x14ac:dyDescent="0.25">
      <c r="B1276" s="16"/>
      <c r="C1276" s="16"/>
    </row>
    <row r="1277" spans="2:3" ht="15.95" customHeight="1" x14ac:dyDescent="0.25">
      <c r="B1277" s="16"/>
      <c r="C1277" s="16"/>
    </row>
    <row r="1278" spans="2:3" ht="15.95" customHeight="1" x14ac:dyDescent="0.25">
      <c r="B1278" s="16"/>
      <c r="C1278" s="16"/>
    </row>
    <row r="1279" spans="2:3" ht="15.95" customHeight="1" x14ac:dyDescent="0.25">
      <c r="B1279" s="16"/>
      <c r="C1279" s="16"/>
    </row>
    <row r="1280" spans="2:3" ht="15.95" customHeight="1" x14ac:dyDescent="0.25">
      <c r="B1280" s="16"/>
      <c r="C1280" s="16"/>
    </row>
    <row r="1281" spans="2:3" ht="15.95" customHeight="1" x14ac:dyDescent="0.25">
      <c r="B1281" s="16"/>
      <c r="C1281" s="16"/>
    </row>
    <row r="1282" spans="2:3" ht="15.95" customHeight="1" x14ac:dyDescent="0.25">
      <c r="B1282" s="16"/>
      <c r="C1282" s="16"/>
    </row>
    <row r="1283" spans="2:3" ht="15.95" customHeight="1" x14ac:dyDescent="0.25">
      <c r="B1283" s="16"/>
      <c r="C1283" s="16"/>
    </row>
    <row r="1284" spans="2:3" ht="15.95" customHeight="1" x14ac:dyDescent="0.25">
      <c r="B1284" s="16"/>
      <c r="C1284" s="16"/>
    </row>
    <row r="1285" spans="2:3" ht="15.95" customHeight="1" x14ac:dyDescent="0.25">
      <c r="B1285" s="16"/>
      <c r="C1285" s="16"/>
    </row>
    <row r="1286" spans="2:3" ht="15.95" customHeight="1" x14ac:dyDescent="0.25">
      <c r="B1286" s="16"/>
      <c r="C1286" s="16"/>
    </row>
    <row r="1287" spans="2:3" ht="15.95" customHeight="1" x14ac:dyDescent="0.25">
      <c r="B1287" s="16"/>
      <c r="C1287" s="16"/>
    </row>
    <row r="1288" spans="2:3" ht="15.95" customHeight="1" x14ac:dyDescent="0.25">
      <c r="B1288" s="16"/>
      <c r="C1288" s="16"/>
    </row>
    <row r="1289" spans="2:3" ht="15.95" customHeight="1" x14ac:dyDescent="0.25">
      <c r="B1289" s="16"/>
      <c r="C1289" s="16"/>
    </row>
    <row r="1290" spans="2:3" ht="15.95" customHeight="1" x14ac:dyDescent="0.25">
      <c r="B1290" s="16"/>
      <c r="C1290" s="16"/>
    </row>
    <row r="1291" spans="2:3" ht="15.95" customHeight="1" x14ac:dyDescent="0.25">
      <c r="B1291" s="16"/>
      <c r="C1291" s="16"/>
    </row>
    <row r="1292" spans="2:3" ht="15.95" customHeight="1" x14ac:dyDescent="0.25">
      <c r="B1292" s="16"/>
      <c r="C1292" s="16"/>
    </row>
    <row r="1293" spans="2:3" ht="15.95" customHeight="1" x14ac:dyDescent="0.25">
      <c r="B1293" s="16"/>
      <c r="C1293" s="16"/>
    </row>
    <row r="1294" spans="2:3" ht="15.95" customHeight="1" x14ac:dyDescent="0.25">
      <c r="B1294" s="16"/>
      <c r="C1294" s="16"/>
    </row>
    <row r="1295" spans="2:3" ht="15.95" customHeight="1" x14ac:dyDescent="0.25">
      <c r="B1295" s="16"/>
      <c r="C1295" s="16"/>
    </row>
    <row r="1296" spans="2:3" ht="15.95" customHeight="1" x14ac:dyDescent="0.25">
      <c r="B1296" s="16"/>
      <c r="C1296" s="16"/>
    </row>
    <row r="1297" spans="2:3" ht="15.95" customHeight="1" x14ac:dyDescent="0.25">
      <c r="B1297" s="16"/>
      <c r="C1297" s="16"/>
    </row>
    <row r="1298" spans="2:3" ht="15.95" customHeight="1" x14ac:dyDescent="0.25">
      <c r="B1298" s="16"/>
      <c r="C1298" s="16"/>
    </row>
    <row r="1299" spans="2:3" ht="15.95" customHeight="1" x14ac:dyDescent="0.25">
      <c r="B1299" s="16"/>
      <c r="C1299" s="16"/>
    </row>
    <row r="1300" spans="2:3" ht="15.95" customHeight="1" x14ac:dyDescent="0.25">
      <c r="B1300" s="16"/>
      <c r="C1300" s="16"/>
    </row>
    <row r="1301" spans="2:3" ht="15.95" customHeight="1" x14ac:dyDescent="0.25">
      <c r="B1301" s="16"/>
      <c r="C1301" s="16"/>
    </row>
    <row r="1302" spans="2:3" ht="15.95" customHeight="1" x14ac:dyDescent="0.25">
      <c r="B1302" s="16"/>
      <c r="C1302" s="16"/>
    </row>
    <row r="1303" spans="2:3" ht="15.95" customHeight="1" x14ac:dyDescent="0.25">
      <c r="B1303" s="16"/>
      <c r="C1303" s="16"/>
    </row>
    <row r="1304" spans="2:3" ht="15.95" customHeight="1" x14ac:dyDescent="0.25">
      <c r="B1304" s="16"/>
      <c r="C1304" s="16"/>
    </row>
    <row r="1305" spans="2:3" ht="15.95" customHeight="1" x14ac:dyDescent="0.25">
      <c r="B1305" s="16"/>
      <c r="C1305" s="16"/>
    </row>
    <row r="1306" spans="2:3" ht="15.95" customHeight="1" x14ac:dyDescent="0.25">
      <c r="B1306" s="16"/>
      <c r="C1306" s="16"/>
    </row>
    <row r="1307" spans="2:3" ht="15.95" customHeight="1" x14ac:dyDescent="0.25">
      <c r="B1307" s="16"/>
      <c r="C1307" s="16"/>
    </row>
    <row r="1308" spans="2:3" ht="15.95" customHeight="1" x14ac:dyDescent="0.25">
      <c r="B1308" s="16"/>
      <c r="C1308" s="16"/>
    </row>
    <row r="1309" spans="2:3" ht="15.95" customHeight="1" x14ac:dyDescent="0.25">
      <c r="B1309" s="16"/>
      <c r="C1309" s="16"/>
    </row>
    <row r="1310" spans="2:3" ht="15.95" customHeight="1" x14ac:dyDescent="0.25">
      <c r="B1310" s="16"/>
      <c r="C1310" s="16"/>
    </row>
    <row r="1311" spans="2:3" ht="15.95" customHeight="1" x14ac:dyDescent="0.25">
      <c r="B1311" s="16"/>
      <c r="C1311" s="16"/>
    </row>
    <row r="1312" spans="2:3" ht="15.95" customHeight="1" x14ac:dyDescent="0.25">
      <c r="B1312" s="16"/>
      <c r="C1312" s="16"/>
    </row>
    <row r="1313" spans="2:3" ht="15.95" customHeight="1" x14ac:dyDescent="0.25">
      <c r="B1313" s="16"/>
      <c r="C1313" s="16"/>
    </row>
    <row r="1314" spans="2:3" ht="15.95" customHeight="1" x14ac:dyDescent="0.25">
      <c r="B1314" s="16"/>
      <c r="C1314" s="16"/>
    </row>
    <row r="1315" spans="2:3" ht="15.95" customHeight="1" x14ac:dyDescent="0.25">
      <c r="B1315" s="16"/>
      <c r="C1315" s="16"/>
    </row>
    <row r="1316" spans="2:3" ht="15.95" customHeight="1" x14ac:dyDescent="0.25">
      <c r="B1316" s="16"/>
      <c r="C1316" s="16"/>
    </row>
    <row r="1317" spans="2:3" ht="15.95" customHeight="1" x14ac:dyDescent="0.25">
      <c r="B1317" s="16"/>
      <c r="C1317" s="16"/>
    </row>
    <row r="1318" spans="2:3" ht="15.95" customHeight="1" x14ac:dyDescent="0.25">
      <c r="B1318" s="16"/>
      <c r="C1318" s="16"/>
    </row>
    <row r="1319" spans="2:3" ht="15.95" customHeight="1" x14ac:dyDescent="0.25">
      <c r="B1319" s="16"/>
      <c r="C1319" s="16"/>
    </row>
    <row r="1320" spans="2:3" ht="15.95" customHeight="1" x14ac:dyDescent="0.25">
      <c r="B1320" s="16"/>
      <c r="C1320" s="16"/>
    </row>
    <row r="1321" spans="2:3" ht="15.95" customHeight="1" x14ac:dyDescent="0.25">
      <c r="B1321" s="16"/>
      <c r="C1321" s="16"/>
    </row>
    <row r="1322" spans="2:3" ht="15.95" customHeight="1" x14ac:dyDescent="0.25">
      <c r="B1322" s="16"/>
      <c r="C1322" s="16"/>
    </row>
    <row r="1323" spans="2:3" ht="15.95" customHeight="1" x14ac:dyDescent="0.25">
      <c r="B1323" s="16"/>
      <c r="C1323" s="16"/>
    </row>
    <row r="1324" spans="2:3" ht="15.95" customHeight="1" x14ac:dyDescent="0.25">
      <c r="B1324" s="16"/>
      <c r="C1324" s="16"/>
    </row>
    <row r="1325" spans="2:3" ht="15.95" customHeight="1" x14ac:dyDescent="0.25">
      <c r="B1325" s="16"/>
      <c r="C1325" s="16"/>
    </row>
    <row r="1326" spans="2:3" ht="15.95" customHeight="1" x14ac:dyDescent="0.25">
      <c r="B1326" s="16"/>
      <c r="C1326" s="16"/>
    </row>
    <row r="1327" spans="2:3" ht="15.95" customHeight="1" x14ac:dyDescent="0.25">
      <c r="B1327" s="16"/>
      <c r="C1327" s="16"/>
    </row>
    <row r="1328" spans="2:3" ht="15.95" customHeight="1" x14ac:dyDescent="0.25">
      <c r="B1328" s="16"/>
      <c r="C1328" s="16"/>
    </row>
    <row r="1329" spans="2:3" ht="15.95" customHeight="1" x14ac:dyDescent="0.25">
      <c r="B1329" s="16"/>
      <c r="C1329" s="16"/>
    </row>
    <row r="1330" spans="2:3" ht="15.95" customHeight="1" x14ac:dyDescent="0.25">
      <c r="B1330" s="16"/>
      <c r="C1330" s="16"/>
    </row>
    <row r="1331" spans="2:3" ht="15.95" customHeight="1" x14ac:dyDescent="0.25">
      <c r="B1331" s="16"/>
      <c r="C1331" s="16"/>
    </row>
    <row r="1332" spans="2:3" ht="15.95" customHeight="1" x14ac:dyDescent="0.25">
      <c r="B1332" s="16"/>
      <c r="C1332" s="16"/>
    </row>
    <row r="1333" spans="2:3" ht="15.95" customHeight="1" x14ac:dyDescent="0.25">
      <c r="B1333" s="16"/>
      <c r="C1333" s="16"/>
    </row>
    <row r="1334" spans="2:3" ht="15.95" customHeight="1" x14ac:dyDescent="0.25">
      <c r="B1334" s="16"/>
      <c r="C1334" s="16"/>
    </row>
    <row r="1335" spans="2:3" ht="15.95" customHeight="1" x14ac:dyDescent="0.25">
      <c r="B1335" s="16"/>
      <c r="C1335" s="16"/>
    </row>
    <row r="1336" spans="2:3" ht="15.95" customHeight="1" x14ac:dyDescent="0.25">
      <c r="B1336" s="16"/>
      <c r="C1336" s="16"/>
    </row>
    <row r="1337" spans="2:3" ht="15.95" customHeight="1" x14ac:dyDescent="0.25">
      <c r="B1337" s="16"/>
      <c r="C1337" s="16"/>
    </row>
    <row r="1338" spans="2:3" ht="15.95" customHeight="1" x14ac:dyDescent="0.25">
      <c r="B1338" s="16"/>
      <c r="C1338" s="16"/>
    </row>
    <row r="1339" spans="2:3" ht="15.95" customHeight="1" x14ac:dyDescent="0.25">
      <c r="B1339" s="16"/>
      <c r="C1339" s="16"/>
    </row>
    <row r="1340" spans="2:3" ht="15.95" customHeight="1" x14ac:dyDescent="0.25">
      <c r="B1340" s="16"/>
      <c r="C1340" s="16"/>
    </row>
    <row r="1341" spans="2:3" ht="15.95" customHeight="1" x14ac:dyDescent="0.25">
      <c r="B1341" s="16"/>
      <c r="C1341" s="16"/>
    </row>
    <row r="1342" spans="2:3" ht="15.95" customHeight="1" x14ac:dyDescent="0.25">
      <c r="B1342" s="16"/>
      <c r="C1342" s="16"/>
    </row>
    <row r="1343" spans="2:3" ht="15.95" customHeight="1" x14ac:dyDescent="0.25">
      <c r="B1343" s="16"/>
      <c r="C1343" s="16"/>
    </row>
    <row r="1344" spans="2:3" ht="15.95" customHeight="1" x14ac:dyDescent="0.25">
      <c r="B1344" s="16"/>
      <c r="C1344" s="16"/>
    </row>
    <row r="1345" spans="2:3" ht="15.95" customHeight="1" x14ac:dyDescent="0.25">
      <c r="B1345" s="16"/>
      <c r="C1345" s="16"/>
    </row>
    <row r="1346" spans="2:3" ht="15.95" customHeight="1" x14ac:dyDescent="0.25">
      <c r="B1346" s="16"/>
      <c r="C1346" s="16"/>
    </row>
    <row r="1347" spans="2:3" ht="15.95" customHeight="1" x14ac:dyDescent="0.25">
      <c r="B1347" s="16"/>
      <c r="C1347" s="16"/>
    </row>
    <row r="1348" spans="2:3" ht="15.95" customHeight="1" x14ac:dyDescent="0.25">
      <c r="B1348" s="16"/>
      <c r="C1348" s="16"/>
    </row>
    <row r="1349" spans="2:3" ht="15.95" customHeight="1" x14ac:dyDescent="0.25">
      <c r="B1349" s="16"/>
      <c r="C1349" s="16"/>
    </row>
    <row r="1350" spans="2:3" ht="15.95" customHeight="1" x14ac:dyDescent="0.25">
      <c r="B1350" s="16"/>
      <c r="C1350" s="16"/>
    </row>
    <row r="1351" spans="2:3" ht="15.95" customHeight="1" x14ac:dyDescent="0.25">
      <c r="B1351" s="16"/>
      <c r="C1351" s="16"/>
    </row>
    <row r="1352" spans="2:3" ht="15.95" customHeight="1" x14ac:dyDescent="0.25">
      <c r="B1352" s="16"/>
      <c r="C1352" s="16"/>
    </row>
    <row r="1353" spans="2:3" ht="15.95" customHeight="1" x14ac:dyDescent="0.25">
      <c r="B1353" s="16"/>
      <c r="C1353" s="16"/>
    </row>
    <row r="1354" spans="2:3" ht="15.95" customHeight="1" x14ac:dyDescent="0.25">
      <c r="B1354" s="16"/>
      <c r="C1354" s="16"/>
    </row>
    <row r="1355" spans="2:3" ht="15.95" customHeight="1" x14ac:dyDescent="0.25">
      <c r="B1355" s="16"/>
      <c r="C1355" s="16"/>
    </row>
    <row r="1356" spans="2:3" ht="15.95" customHeight="1" x14ac:dyDescent="0.25">
      <c r="B1356" s="16"/>
      <c r="C1356" s="16"/>
    </row>
    <row r="1357" spans="2:3" ht="15.95" customHeight="1" x14ac:dyDescent="0.25">
      <c r="B1357" s="16"/>
      <c r="C1357" s="16"/>
    </row>
    <row r="1358" spans="2:3" ht="15.95" customHeight="1" x14ac:dyDescent="0.25">
      <c r="B1358" s="16"/>
      <c r="C1358" s="16"/>
    </row>
    <row r="1359" spans="2:3" ht="15.95" customHeight="1" x14ac:dyDescent="0.25">
      <c r="B1359" s="16"/>
      <c r="C1359" s="16"/>
    </row>
    <row r="1360" spans="2:3" ht="15.95" customHeight="1" x14ac:dyDescent="0.25">
      <c r="B1360" s="16"/>
      <c r="C1360" s="16"/>
    </row>
    <row r="1361" spans="2:3" ht="15.95" customHeight="1" x14ac:dyDescent="0.25">
      <c r="B1361" s="16"/>
      <c r="C1361" s="16"/>
    </row>
    <row r="1362" spans="2:3" ht="15.95" customHeight="1" x14ac:dyDescent="0.25">
      <c r="B1362" s="16"/>
      <c r="C1362" s="16"/>
    </row>
    <row r="1363" spans="2:3" ht="15.95" customHeight="1" x14ac:dyDescent="0.25">
      <c r="B1363" s="16"/>
      <c r="C1363" s="16"/>
    </row>
    <row r="1364" spans="2:3" ht="15.95" customHeight="1" x14ac:dyDescent="0.25">
      <c r="B1364" s="16"/>
      <c r="C1364" s="16"/>
    </row>
    <row r="1365" spans="2:3" ht="15.95" customHeight="1" x14ac:dyDescent="0.25">
      <c r="B1365" s="16"/>
      <c r="C1365" s="16"/>
    </row>
    <row r="1366" spans="2:3" ht="15.95" customHeight="1" x14ac:dyDescent="0.25">
      <c r="B1366" s="16"/>
      <c r="C1366" s="16"/>
    </row>
    <row r="1367" spans="2:3" ht="15.95" customHeight="1" x14ac:dyDescent="0.25">
      <c r="B1367" s="16"/>
      <c r="C1367" s="16"/>
    </row>
    <row r="1368" spans="2:3" ht="15.95" customHeight="1" x14ac:dyDescent="0.25">
      <c r="B1368" s="16"/>
      <c r="C1368" s="16"/>
    </row>
    <row r="1369" spans="2:3" ht="15.95" customHeight="1" x14ac:dyDescent="0.25">
      <c r="B1369" s="16"/>
      <c r="C1369" s="16"/>
    </row>
    <row r="1370" spans="2:3" ht="15.95" customHeight="1" x14ac:dyDescent="0.25">
      <c r="B1370" s="16"/>
      <c r="C1370" s="16"/>
    </row>
    <row r="1371" spans="2:3" ht="15.95" customHeight="1" x14ac:dyDescent="0.25">
      <c r="B1371" s="16"/>
      <c r="C1371" s="16"/>
    </row>
    <row r="1372" spans="2:3" ht="15.95" customHeight="1" x14ac:dyDescent="0.25">
      <c r="B1372" s="16"/>
      <c r="C1372" s="16"/>
    </row>
    <row r="1373" spans="2:3" ht="15.95" customHeight="1" x14ac:dyDescent="0.25">
      <c r="B1373" s="16"/>
      <c r="C1373" s="16"/>
    </row>
    <row r="1374" spans="2:3" ht="15.95" customHeight="1" x14ac:dyDescent="0.25">
      <c r="B1374" s="16"/>
      <c r="C1374" s="16"/>
    </row>
    <row r="1375" spans="2:3" ht="15.95" customHeight="1" x14ac:dyDescent="0.25">
      <c r="B1375" s="16"/>
      <c r="C1375" s="16"/>
    </row>
    <row r="1376" spans="2:3" ht="15.95" customHeight="1" x14ac:dyDescent="0.25">
      <c r="B1376" s="16"/>
      <c r="C1376" s="16"/>
    </row>
    <row r="1377" spans="2:3" ht="15.95" customHeight="1" x14ac:dyDescent="0.25">
      <c r="B1377" s="16"/>
      <c r="C1377" s="16"/>
    </row>
    <row r="1378" spans="2:3" ht="15.95" customHeight="1" x14ac:dyDescent="0.25">
      <c r="B1378" s="16"/>
      <c r="C1378" s="16"/>
    </row>
    <row r="1379" spans="2:3" ht="15.95" customHeight="1" x14ac:dyDescent="0.25">
      <c r="B1379" s="16"/>
      <c r="C1379" s="16"/>
    </row>
    <row r="1380" spans="2:3" ht="15.95" customHeight="1" x14ac:dyDescent="0.25">
      <c r="B1380" s="16"/>
      <c r="C1380" s="16"/>
    </row>
    <row r="1381" spans="2:3" ht="15.95" customHeight="1" x14ac:dyDescent="0.25">
      <c r="B1381" s="16"/>
      <c r="C1381" s="16"/>
    </row>
    <row r="1382" spans="2:3" ht="15.95" customHeight="1" x14ac:dyDescent="0.25">
      <c r="B1382" s="16"/>
      <c r="C1382" s="16"/>
    </row>
    <row r="1383" spans="2:3" ht="15.95" customHeight="1" x14ac:dyDescent="0.25">
      <c r="B1383" s="16"/>
      <c r="C1383" s="16"/>
    </row>
    <row r="1384" spans="2:3" ht="15.95" customHeight="1" x14ac:dyDescent="0.25">
      <c r="B1384" s="16"/>
      <c r="C1384" s="16"/>
    </row>
    <row r="1385" spans="2:3" ht="15.95" customHeight="1" x14ac:dyDescent="0.25">
      <c r="B1385" s="16"/>
      <c r="C1385" s="16"/>
    </row>
    <row r="1386" spans="2:3" ht="15.95" customHeight="1" x14ac:dyDescent="0.25">
      <c r="B1386" s="16"/>
      <c r="C1386" s="16"/>
    </row>
    <row r="1387" spans="2:3" ht="15.95" customHeight="1" x14ac:dyDescent="0.25">
      <c r="B1387" s="16"/>
      <c r="C1387" s="16"/>
    </row>
    <row r="1388" spans="2:3" ht="15.95" customHeight="1" x14ac:dyDescent="0.25">
      <c r="B1388" s="16"/>
      <c r="C1388" s="16"/>
    </row>
    <row r="1389" spans="2:3" ht="15.95" customHeight="1" x14ac:dyDescent="0.25">
      <c r="B1389" s="16"/>
      <c r="C1389" s="16"/>
    </row>
    <row r="1390" spans="2:3" ht="15.95" customHeight="1" x14ac:dyDescent="0.25">
      <c r="B1390" s="16"/>
      <c r="C1390" s="16"/>
    </row>
    <row r="1391" spans="2:3" ht="15.95" customHeight="1" x14ac:dyDescent="0.25">
      <c r="B1391" s="16"/>
      <c r="C1391" s="16"/>
    </row>
    <row r="1392" spans="2:3" ht="15.95" customHeight="1" x14ac:dyDescent="0.25">
      <c r="B1392" s="16"/>
      <c r="C1392" s="16"/>
    </row>
    <row r="1393" spans="2:3" ht="15.95" customHeight="1" x14ac:dyDescent="0.25">
      <c r="B1393" s="16"/>
      <c r="C1393" s="16"/>
    </row>
    <row r="1394" spans="2:3" ht="15.95" customHeight="1" x14ac:dyDescent="0.25">
      <c r="B1394" s="16"/>
      <c r="C1394" s="16"/>
    </row>
    <row r="1395" spans="2:3" ht="15.95" customHeight="1" x14ac:dyDescent="0.25">
      <c r="B1395" s="16"/>
      <c r="C1395" s="16"/>
    </row>
    <row r="1396" spans="2:3" ht="15.95" customHeight="1" x14ac:dyDescent="0.25">
      <c r="B1396" s="16"/>
      <c r="C1396" s="16"/>
    </row>
    <row r="1397" spans="2:3" ht="15.95" customHeight="1" x14ac:dyDescent="0.25">
      <c r="B1397" s="16"/>
      <c r="C1397" s="16"/>
    </row>
    <row r="1398" spans="2:3" ht="15.95" customHeight="1" x14ac:dyDescent="0.25">
      <c r="B1398" s="16"/>
      <c r="C1398" s="16"/>
    </row>
    <row r="1399" spans="2:3" ht="15.95" customHeight="1" x14ac:dyDescent="0.25">
      <c r="B1399" s="16"/>
      <c r="C1399" s="16"/>
    </row>
    <row r="1400" spans="2:3" ht="15.95" customHeight="1" x14ac:dyDescent="0.25">
      <c r="B1400" s="16"/>
      <c r="C1400" s="16"/>
    </row>
    <row r="1401" spans="2:3" ht="15.95" customHeight="1" x14ac:dyDescent="0.25">
      <c r="B1401" s="16"/>
      <c r="C1401" s="16"/>
    </row>
    <row r="1402" spans="2:3" ht="15.95" customHeight="1" x14ac:dyDescent="0.25">
      <c r="B1402" s="16"/>
      <c r="C1402" s="16"/>
    </row>
    <row r="1403" spans="2:3" ht="15.95" customHeight="1" x14ac:dyDescent="0.25">
      <c r="B1403" s="16"/>
      <c r="C1403" s="16"/>
    </row>
    <row r="1404" spans="2:3" ht="15.95" customHeight="1" x14ac:dyDescent="0.25">
      <c r="B1404" s="16"/>
      <c r="C1404" s="16"/>
    </row>
    <row r="1405" spans="2:3" ht="15.95" customHeight="1" x14ac:dyDescent="0.25">
      <c r="B1405" s="16"/>
      <c r="C1405" s="16"/>
    </row>
    <row r="1406" spans="2:3" ht="15.95" customHeight="1" x14ac:dyDescent="0.25">
      <c r="B1406" s="16"/>
      <c r="C1406" s="16"/>
    </row>
    <row r="1407" spans="2:3" ht="15.95" customHeight="1" x14ac:dyDescent="0.25">
      <c r="B1407" s="16"/>
      <c r="C1407" s="16"/>
    </row>
    <row r="1408" spans="2:3" ht="15.95" customHeight="1" x14ac:dyDescent="0.25">
      <c r="B1408" s="16"/>
      <c r="C1408" s="16"/>
    </row>
    <row r="1409" spans="2:3" ht="15.95" customHeight="1" x14ac:dyDescent="0.25">
      <c r="B1409" s="16"/>
      <c r="C1409" s="16"/>
    </row>
    <row r="1410" spans="2:3" ht="15.95" customHeight="1" x14ac:dyDescent="0.25">
      <c r="B1410" s="16"/>
      <c r="C1410" s="16"/>
    </row>
    <row r="1411" spans="2:3" ht="15.95" customHeight="1" x14ac:dyDescent="0.25">
      <c r="B1411" s="16"/>
      <c r="C1411" s="16"/>
    </row>
    <row r="1412" spans="2:3" ht="15.95" customHeight="1" x14ac:dyDescent="0.25">
      <c r="B1412" s="16"/>
      <c r="C1412" s="16"/>
    </row>
    <row r="1413" spans="2:3" ht="15.95" customHeight="1" x14ac:dyDescent="0.25">
      <c r="B1413" s="16"/>
      <c r="C1413" s="16"/>
    </row>
    <row r="1414" spans="2:3" ht="15.95" customHeight="1" x14ac:dyDescent="0.25">
      <c r="B1414" s="16"/>
      <c r="C1414" s="16"/>
    </row>
    <row r="1415" spans="2:3" ht="15.95" customHeight="1" x14ac:dyDescent="0.25">
      <c r="B1415" s="16"/>
      <c r="C1415" s="16"/>
    </row>
    <row r="1416" spans="2:3" ht="15.95" customHeight="1" x14ac:dyDescent="0.25">
      <c r="B1416" s="16"/>
      <c r="C1416" s="16"/>
    </row>
    <row r="1417" spans="2:3" ht="15.95" customHeight="1" x14ac:dyDescent="0.25">
      <c r="B1417" s="16"/>
      <c r="C1417" s="16"/>
    </row>
    <row r="1418" spans="2:3" ht="15.95" customHeight="1" x14ac:dyDescent="0.25">
      <c r="B1418" s="16"/>
      <c r="C1418" s="16"/>
    </row>
    <row r="1419" spans="2:3" ht="15.95" customHeight="1" x14ac:dyDescent="0.25">
      <c r="B1419" s="16"/>
      <c r="C1419" s="16"/>
    </row>
    <row r="1420" spans="2:3" ht="15.95" customHeight="1" x14ac:dyDescent="0.25">
      <c r="B1420" s="16"/>
      <c r="C1420" s="16"/>
    </row>
    <row r="1421" spans="2:3" ht="15.95" customHeight="1" x14ac:dyDescent="0.25">
      <c r="B1421" s="16"/>
      <c r="C1421" s="16"/>
    </row>
    <row r="1422" spans="2:3" ht="15.95" customHeight="1" x14ac:dyDescent="0.25">
      <c r="B1422" s="16"/>
      <c r="C1422" s="16"/>
    </row>
    <row r="1423" spans="2:3" ht="15.95" customHeight="1" x14ac:dyDescent="0.25">
      <c r="B1423" s="16"/>
      <c r="C1423" s="16"/>
    </row>
    <row r="1424" spans="2:3" ht="15.95" customHeight="1" x14ac:dyDescent="0.25">
      <c r="B1424" s="16"/>
      <c r="C1424" s="16"/>
    </row>
    <row r="1425" spans="2:3" ht="15.95" customHeight="1" x14ac:dyDescent="0.25">
      <c r="B1425" s="16"/>
      <c r="C1425" s="16"/>
    </row>
    <row r="1426" spans="2:3" ht="15.95" customHeight="1" x14ac:dyDescent="0.25">
      <c r="B1426" s="16"/>
      <c r="C1426" s="16"/>
    </row>
    <row r="1427" spans="2:3" ht="15.95" customHeight="1" x14ac:dyDescent="0.25">
      <c r="B1427" s="16"/>
      <c r="C1427" s="16"/>
    </row>
    <row r="1428" spans="2:3" ht="15.95" customHeight="1" x14ac:dyDescent="0.25">
      <c r="B1428" s="16"/>
      <c r="C1428" s="16"/>
    </row>
    <row r="1429" spans="2:3" ht="15.95" customHeight="1" x14ac:dyDescent="0.25">
      <c r="B1429" s="16"/>
      <c r="C1429" s="16"/>
    </row>
    <row r="1430" spans="2:3" ht="15.95" customHeight="1" x14ac:dyDescent="0.25">
      <c r="B1430" s="16"/>
      <c r="C1430" s="16"/>
    </row>
    <row r="1431" spans="2:3" ht="15.95" customHeight="1" x14ac:dyDescent="0.25">
      <c r="B1431" s="16"/>
      <c r="C1431" s="16"/>
    </row>
    <row r="1432" spans="2:3" ht="15.95" customHeight="1" x14ac:dyDescent="0.25">
      <c r="B1432" s="16"/>
      <c r="C1432" s="16"/>
    </row>
    <row r="1433" spans="2:3" ht="15.95" customHeight="1" x14ac:dyDescent="0.25">
      <c r="B1433" s="16"/>
      <c r="C1433" s="16"/>
    </row>
    <row r="1434" spans="2:3" ht="15.95" customHeight="1" x14ac:dyDescent="0.25">
      <c r="B1434" s="16"/>
      <c r="C1434" s="16"/>
    </row>
    <row r="1435" spans="2:3" ht="15.95" customHeight="1" x14ac:dyDescent="0.25">
      <c r="B1435" s="16"/>
      <c r="C1435" s="16"/>
    </row>
    <row r="1436" spans="2:3" ht="15.95" customHeight="1" x14ac:dyDescent="0.25">
      <c r="B1436" s="16"/>
      <c r="C1436" s="16"/>
    </row>
    <row r="1437" spans="2:3" ht="15.95" customHeight="1" x14ac:dyDescent="0.25">
      <c r="B1437" s="16"/>
      <c r="C1437" s="16"/>
    </row>
    <row r="1438" spans="2:3" ht="15.95" customHeight="1" x14ac:dyDescent="0.25">
      <c r="B1438" s="16"/>
      <c r="C1438" s="16"/>
    </row>
    <row r="1439" spans="2:3" ht="15.95" customHeight="1" x14ac:dyDescent="0.25">
      <c r="B1439" s="16"/>
      <c r="C1439" s="16"/>
    </row>
    <row r="1440" spans="2:3" ht="15.95" customHeight="1" x14ac:dyDescent="0.25">
      <c r="B1440" s="16"/>
      <c r="C1440" s="16"/>
    </row>
    <row r="1441" spans="2:3" ht="15.95" customHeight="1" x14ac:dyDescent="0.25">
      <c r="B1441" s="16"/>
      <c r="C1441" s="16"/>
    </row>
    <row r="1442" spans="2:3" ht="15.95" customHeight="1" x14ac:dyDescent="0.25">
      <c r="B1442" s="16"/>
      <c r="C1442" s="16"/>
    </row>
    <row r="1443" spans="2:3" ht="15.95" customHeight="1" x14ac:dyDescent="0.25">
      <c r="B1443" s="16"/>
      <c r="C1443" s="16"/>
    </row>
    <row r="1444" spans="2:3" ht="15.95" customHeight="1" x14ac:dyDescent="0.25">
      <c r="B1444" s="16"/>
      <c r="C1444" s="16"/>
    </row>
    <row r="1445" spans="2:3" ht="15.95" customHeight="1" x14ac:dyDescent="0.25">
      <c r="B1445" s="16"/>
      <c r="C1445" s="16"/>
    </row>
    <row r="1446" spans="2:3" ht="15.95" customHeight="1" x14ac:dyDescent="0.25">
      <c r="B1446" s="16"/>
      <c r="C1446" s="16"/>
    </row>
    <row r="1447" spans="2:3" ht="15.95" customHeight="1" x14ac:dyDescent="0.25">
      <c r="B1447" s="16"/>
      <c r="C1447" s="16"/>
    </row>
    <row r="1448" spans="2:3" ht="15.95" customHeight="1" x14ac:dyDescent="0.25">
      <c r="B1448" s="16"/>
      <c r="C1448" s="16"/>
    </row>
    <row r="1449" spans="2:3" ht="15.95" customHeight="1" x14ac:dyDescent="0.25">
      <c r="B1449" s="16"/>
      <c r="C1449" s="16"/>
    </row>
    <row r="1450" spans="2:3" ht="15.95" customHeight="1" x14ac:dyDescent="0.25">
      <c r="B1450" s="16"/>
      <c r="C1450" s="16"/>
    </row>
    <row r="1451" spans="2:3" ht="15.95" customHeight="1" x14ac:dyDescent="0.25">
      <c r="B1451" s="16"/>
      <c r="C1451" s="16"/>
    </row>
    <row r="1452" spans="2:3" ht="15.95" customHeight="1" x14ac:dyDescent="0.25">
      <c r="B1452" s="16"/>
      <c r="C1452" s="16"/>
    </row>
    <row r="1453" spans="2:3" ht="15.95" customHeight="1" x14ac:dyDescent="0.25">
      <c r="B1453" s="16"/>
      <c r="C1453" s="16"/>
    </row>
    <row r="1454" spans="2:3" ht="15.95" customHeight="1" x14ac:dyDescent="0.25">
      <c r="B1454" s="16"/>
      <c r="C1454" s="16"/>
    </row>
    <row r="1455" spans="2:3" ht="15.95" customHeight="1" x14ac:dyDescent="0.25">
      <c r="B1455" s="16"/>
      <c r="C1455" s="16"/>
    </row>
    <row r="1456" spans="2:3" ht="15.95" customHeight="1" x14ac:dyDescent="0.25">
      <c r="B1456" s="16"/>
      <c r="C1456" s="16"/>
    </row>
    <row r="1457" spans="2:3" ht="15.95" customHeight="1" x14ac:dyDescent="0.25">
      <c r="B1457" s="16"/>
      <c r="C1457" s="16"/>
    </row>
    <row r="1458" spans="2:3" ht="15.95" customHeight="1" x14ac:dyDescent="0.25">
      <c r="B1458" s="16"/>
      <c r="C1458" s="16"/>
    </row>
    <row r="1459" spans="2:3" ht="15.95" customHeight="1" x14ac:dyDescent="0.25">
      <c r="B1459" s="16"/>
      <c r="C1459" s="16"/>
    </row>
    <row r="1460" spans="2:3" ht="15.95" customHeight="1" x14ac:dyDescent="0.25">
      <c r="B1460" s="16"/>
      <c r="C1460" s="16"/>
    </row>
    <row r="1461" spans="2:3" ht="15.95" customHeight="1" x14ac:dyDescent="0.25">
      <c r="B1461" s="16"/>
      <c r="C1461" s="16"/>
    </row>
    <row r="1462" spans="2:3" ht="15.95" customHeight="1" x14ac:dyDescent="0.25">
      <c r="B1462" s="16"/>
      <c r="C1462" s="16"/>
    </row>
    <row r="1463" spans="2:3" ht="15.95" customHeight="1" x14ac:dyDescent="0.25">
      <c r="B1463" s="16"/>
      <c r="C1463" s="16"/>
    </row>
    <row r="1464" spans="2:3" ht="15.95" customHeight="1" x14ac:dyDescent="0.25">
      <c r="B1464" s="16"/>
      <c r="C1464" s="16"/>
    </row>
    <row r="1465" spans="2:3" ht="15.95" customHeight="1" x14ac:dyDescent="0.25">
      <c r="B1465" s="16"/>
      <c r="C1465" s="16"/>
    </row>
    <row r="1466" spans="2:3" ht="15.95" customHeight="1" x14ac:dyDescent="0.25">
      <c r="B1466" s="16"/>
      <c r="C1466" s="16"/>
    </row>
    <row r="1467" spans="2:3" ht="15.95" customHeight="1" x14ac:dyDescent="0.25">
      <c r="B1467" s="16"/>
      <c r="C1467" s="16"/>
    </row>
    <row r="1468" spans="2:3" ht="15.95" customHeight="1" x14ac:dyDescent="0.25">
      <c r="B1468" s="16"/>
      <c r="C1468" s="16"/>
    </row>
    <row r="1469" spans="2:3" ht="15.95" customHeight="1" x14ac:dyDescent="0.25">
      <c r="B1469" s="16"/>
      <c r="C1469" s="16"/>
    </row>
    <row r="1470" spans="2:3" ht="15.95" customHeight="1" x14ac:dyDescent="0.25">
      <c r="B1470" s="16"/>
      <c r="C1470" s="16"/>
    </row>
    <row r="1471" spans="2:3" ht="15.95" customHeight="1" x14ac:dyDescent="0.25">
      <c r="B1471" s="16"/>
      <c r="C1471" s="16"/>
    </row>
    <row r="1472" spans="2:3" ht="15.95" customHeight="1" x14ac:dyDescent="0.25">
      <c r="B1472" s="16"/>
      <c r="C1472" s="16"/>
    </row>
    <row r="1473" spans="2:3" ht="15.95" customHeight="1" x14ac:dyDescent="0.25">
      <c r="B1473" s="16"/>
      <c r="C1473" s="16"/>
    </row>
    <row r="1474" spans="2:3" ht="15.95" customHeight="1" x14ac:dyDescent="0.25">
      <c r="B1474" s="16"/>
      <c r="C1474" s="16"/>
    </row>
    <row r="1475" spans="2:3" ht="15.95" customHeight="1" x14ac:dyDescent="0.25">
      <c r="B1475" s="16"/>
      <c r="C1475" s="16"/>
    </row>
    <row r="1476" spans="2:3" ht="15.95" customHeight="1" x14ac:dyDescent="0.25">
      <c r="B1476" s="16"/>
      <c r="C1476" s="16"/>
    </row>
    <row r="1477" spans="2:3" ht="15.95" customHeight="1" x14ac:dyDescent="0.25">
      <c r="B1477" s="16"/>
      <c r="C1477" s="16"/>
    </row>
    <row r="1478" spans="2:3" ht="15.95" customHeight="1" x14ac:dyDescent="0.25">
      <c r="B1478" s="16"/>
      <c r="C1478" s="16"/>
    </row>
    <row r="1479" spans="2:3" ht="15.95" customHeight="1" x14ac:dyDescent="0.25">
      <c r="B1479" s="16"/>
      <c r="C1479" s="16"/>
    </row>
    <row r="1480" spans="2:3" ht="15.95" customHeight="1" x14ac:dyDescent="0.25">
      <c r="B1480" s="16"/>
      <c r="C1480" s="16"/>
    </row>
    <row r="1481" spans="2:3" ht="15.95" customHeight="1" x14ac:dyDescent="0.25">
      <c r="B1481" s="16"/>
      <c r="C1481" s="16"/>
    </row>
    <row r="1482" spans="2:3" ht="15.95" customHeight="1" x14ac:dyDescent="0.25">
      <c r="B1482" s="16"/>
      <c r="C1482" s="16"/>
    </row>
    <row r="1483" spans="2:3" ht="15.95" customHeight="1" x14ac:dyDescent="0.25">
      <c r="B1483" s="16"/>
      <c r="C1483" s="16"/>
    </row>
    <row r="1484" spans="2:3" ht="15.95" customHeight="1" x14ac:dyDescent="0.25">
      <c r="B1484" s="16"/>
      <c r="C1484" s="16"/>
    </row>
    <row r="1485" spans="2:3" ht="15.95" customHeight="1" x14ac:dyDescent="0.25">
      <c r="B1485" s="16"/>
      <c r="C1485" s="16"/>
    </row>
    <row r="1486" spans="2:3" ht="15.95" customHeight="1" x14ac:dyDescent="0.25">
      <c r="B1486" s="16"/>
      <c r="C1486" s="16"/>
    </row>
    <row r="1487" spans="2:3" ht="15.95" customHeight="1" x14ac:dyDescent="0.25">
      <c r="B1487" s="16"/>
      <c r="C1487" s="16"/>
    </row>
    <row r="1488" spans="2:3" ht="15.95" customHeight="1" x14ac:dyDescent="0.25">
      <c r="B1488" s="16"/>
      <c r="C1488" s="16"/>
    </row>
    <row r="1489" spans="2:3" ht="15.95" customHeight="1" x14ac:dyDescent="0.25">
      <c r="B1489" s="16"/>
      <c r="C1489" s="16"/>
    </row>
    <row r="1490" spans="2:3" ht="15.95" customHeight="1" x14ac:dyDescent="0.25">
      <c r="B1490" s="16"/>
      <c r="C1490" s="16"/>
    </row>
    <row r="1491" spans="2:3" ht="15.95" customHeight="1" x14ac:dyDescent="0.25">
      <c r="B1491" s="16"/>
      <c r="C1491" s="16"/>
    </row>
    <row r="1492" spans="2:3" ht="15.95" customHeight="1" x14ac:dyDescent="0.25">
      <c r="B1492" s="16"/>
      <c r="C1492" s="16"/>
    </row>
    <row r="1493" spans="2:3" ht="15.95" customHeight="1" x14ac:dyDescent="0.25">
      <c r="B1493" s="16"/>
      <c r="C1493" s="16"/>
    </row>
    <row r="1494" spans="2:3" ht="15.95" customHeight="1" x14ac:dyDescent="0.25">
      <c r="B1494" s="16"/>
      <c r="C1494" s="16"/>
    </row>
    <row r="1495" spans="2:3" ht="15.95" customHeight="1" x14ac:dyDescent="0.25">
      <c r="B1495" s="16"/>
      <c r="C1495" s="16"/>
    </row>
    <row r="1496" spans="2:3" ht="15.95" customHeight="1" x14ac:dyDescent="0.25">
      <c r="B1496" s="16"/>
      <c r="C1496" s="16"/>
    </row>
    <row r="1497" spans="2:3" ht="15.95" customHeight="1" x14ac:dyDescent="0.25">
      <c r="B1497" s="16"/>
      <c r="C1497" s="16"/>
    </row>
    <row r="1498" spans="2:3" ht="15.95" customHeight="1" x14ac:dyDescent="0.25">
      <c r="B1498" s="16"/>
      <c r="C1498" s="16"/>
    </row>
    <row r="1499" spans="2:3" ht="15.95" customHeight="1" x14ac:dyDescent="0.25">
      <c r="B1499" s="16"/>
      <c r="C1499" s="16"/>
    </row>
    <row r="1500" spans="2:3" ht="15.95" customHeight="1" x14ac:dyDescent="0.25">
      <c r="B1500" s="16"/>
      <c r="C1500" s="16"/>
    </row>
    <row r="1501" spans="2:3" ht="15.95" customHeight="1" x14ac:dyDescent="0.25">
      <c r="B1501" s="16"/>
      <c r="C1501" s="16"/>
    </row>
    <row r="1502" spans="2:3" ht="15.95" customHeight="1" x14ac:dyDescent="0.25">
      <c r="B1502" s="16"/>
      <c r="C1502" s="16"/>
    </row>
    <row r="1503" spans="2:3" ht="15.95" customHeight="1" x14ac:dyDescent="0.25">
      <c r="B1503" s="16"/>
      <c r="C1503" s="16"/>
    </row>
    <row r="1504" spans="2:3" ht="15.95" customHeight="1" x14ac:dyDescent="0.25">
      <c r="B1504" s="16"/>
      <c r="C1504" s="16"/>
    </row>
    <row r="1505" spans="2:3" ht="15.95" customHeight="1" x14ac:dyDescent="0.25">
      <c r="B1505" s="16"/>
      <c r="C1505" s="16"/>
    </row>
    <row r="1506" spans="2:3" ht="15.95" customHeight="1" x14ac:dyDescent="0.25">
      <c r="B1506" s="16"/>
      <c r="C1506" s="16"/>
    </row>
    <row r="1507" spans="2:3" ht="15.95" customHeight="1" x14ac:dyDescent="0.25">
      <c r="B1507" s="16"/>
      <c r="C1507" s="16"/>
    </row>
    <row r="1508" spans="2:3" ht="15.95" customHeight="1" x14ac:dyDescent="0.25">
      <c r="B1508" s="16"/>
      <c r="C1508" s="16"/>
    </row>
    <row r="1509" spans="2:3" ht="15.95" customHeight="1" x14ac:dyDescent="0.25">
      <c r="B1509" s="16"/>
      <c r="C1509" s="16"/>
    </row>
    <row r="1510" spans="2:3" ht="15.95" customHeight="1" x14ac:dyDescent="0.25">
      <c r="B1510" s="16"/>
      <c r="C1510" s="16"/>
    </row>
    <row r="1511" spans="2:3" ht="15.95" customHeight="1" x14ac:dyDescent="0.25">
      <c r="B1511" s="16"/>
      <c r="C1511" s="16"/>
    </row>
    <row r="1512" spans="2:3" ht="15.95" customHeight="1" x14ac:dyDescent="0.25">
      <c r="B1512" s="16"/>
      <c r="C1512" s="16"/>
    </row>
    <row r="1513" spans="2:3" ht="15.95" customHeight="1" x14ac:dyDescent="0.25">
      <c r="B1513" s="16"/>
      <c r="C1513" s="16"/>
    </row>
    <row r="1514" spans="2:3" ht="15.95" customHeight="1" x14ac:dyDescent="0.25">
      <c r="B1514" s="16"/>
      <c r="C1514" s="16"/>
    </row>
    <row r="1515" spans="2:3" ht="15.95" customHeight="1" x14ac:dyDescent="0.25">
      <c r="B1515" s="16"/>
      <c r="C1515" s="16"/>
    </row>
    <row r="1516" spans="2:3" ht="15.95" customHeight="1" x14ac:dyDescent="0.25">
      <c r="B1516" s="16"/>
      <c r="C1516" s="16"/>
    </row>
    <row r="1517" spans="2:3" ht="15.95" customHeight="1" x14ac:dyDescent="0.25">
      <c r="B1517" s="16"/>
      <c r="C1517" s="16"/>
    </row>
    <row r="1518" spans="2:3" ht="15.95" customHeight="1" x14ac:dyDescent="0.25">
      <c r="B1518" s="16"/>
      <c r="C1518" s="16"/>
    </row>
    <row r="1519" spans="2:3" ht="15.95" customHeight="1" x14ac:dyDescent="0.25">
      <c r="B1519" s="16"/>
      <c r="C1519" s="16"/>
    </row>
    <row r="1520" spans="2:3" ht="15.95" customHeight="1" x14ac:dyDescent="0.25">
      <c r="B1520" s="16"/>
      <c r="C1520" s="16"/>
    </row>
    <row r="1521" spans="2:3" ht="15.95" customHeight="1" x14ac:dyDescent="0.25">
      <c r="B1521" s="16"/>
      <c r="C1521" s="16"/>
    </row>
    <row r="1522" spans="2:3" ht="15.95" customHeight="1" x14ac:dyDescent="0.25">
      <c r="B1522" s="16"/>
      <c r="C1522" s="16"/>
    </row>
    <row r="1523" spans="2:3" ht="15.95" customHeight="1" x14ac:dyDescent="0.25">
      <c r="B1523" s="16"/>
      <c r="C1523" s="16"/>
    </row>
    <row r="1524" spans="2:3" ht="15.95" customHeight="1" x14ac:dyDescent="0.25">
      <c r="B1524" s="16"/>
      <c r="C1524" s="16"/>
    </row>
    <row r="1525" spans="2:3" ht="15.95" customHeight="1" x14ac:dyDescent="0.25">
      <c r="B1525" s="16"/>
      <c r="C1525" s="16"/>
    </row>
    <row r="1526" spans="2:3" ht="15.95" customHeight="1" x14ac:dyDescent="0.25">
      <c r="B1526" s="16"/>
      <c r="C1526" s="16"/>
    </row>
    <row r="1527" spans="2:3" ht="15.95" customHeight="1" x14ac:dyDescent="0.25">
      <c r="B1527" s="16"/>
      <c r="C1527" s="16"/>
    </row>
    <row r="1528" spans="2:3" ht="15.95" customHeight="1" x14ac:dyDescent="0.25">
      <c r="B1528" s="16"/>
      <c r="C1528" s="16"/>
    </row>
    <row r="1529" spans="2:3" ht="15.95" customHeight="1" x14ac:dyDescent="0.25">
      <c r="B1529" s="16"/>
      <c r="C1529" s="16"/>
    </row>
    <row r="1530" spans="2:3" ht="15.95" customHeight="1" x14ac:dyDescent="0.25">
      <c r="B1530" s="16"/>
      <c r="C1530" s="16"/>
    </row>
    <row r="1531" spans="2:3" ht="15.95" customHeight="1" x14ac:dyDescent="0.25">
      <c r="B1531" s="16"/>
      <c r="C1531" s="16"/>
    </row>
    <row r="1532" spans="2:3" ht="15.95" customHeight="1" x14ac:dyDescent="0.25">
      <c r="B1532" s="16"/>
      <c r="C1532" s="16"/>
    </row>
    <row r="1533" spans="2:3" ht="15.95" customHeight="1" x14ac:dyDescent="0.25">
      <c r="B1533" s="16"/>
      <c r="C1533" s="16"/>
    </row>
    <row r="1534" spans="2:3" ht="15.95" customHeight="1" x14ac:dyDescent="0.25">
      <c r="B1534" s="16"/>
      <c r="C1534" s="16"/>
    </row>
    <row r="1535" spans="2:3" ht="15.95" customHeight="1" x14ac:dyDescent="0.25">
      <c r="B1535" s="16"/>
      <c r="C1535" s="16"/>
    </row>
    <row r="1536" spans="2:3" ht="15.95" customHeight="1" x14ac:dyDescent="0.25">
      <c r="B1536" s="16"/>
      <c r="C1536" s="16"/>
    </row>
    <row r="1537" spans="2:3" ht="15.95" customHeight="1" x14ac:dyDescent="0.25">
      <c r="B1537" s="16"/>
      <c r="C1537" s="16"/>
    </row>
    <row r="1538" spans="2:3" ht="15.95" customHeight="1" x14ac:dyDescent="0.25">
      <c r="B1538" s="16"/>
      <c r="C1538" s="16"/>
    </row>
    <row r="1539" spans="2:3" ht="15.95" customHeight="1" x14ac:dyDescent="0.25">
      <c r="B1539" s="16"/>
      <c r="C1539" s="16"/>
    </row>
    <row r="1540" spans="2:3" ht="15.95" customHeight="1" x14ac:dyDescent="0.25">
      <c r="B1540" s="16"/>
      <c r="C1540" s="16"/>
    </row>
    <row r="1541" spans="2:3" ht="15.95" customHeight="1" x14ac:dyDescent="0.25">
      <c r="B1541" s="16"/>
      <c r="C1541" s="16"/>
    </row>
    <row r="1542" spans="2:3" ht="15.95" customHeight="1" x14ac:dyDescent="0.25">
      <c r="B1542" s="16"/>
      <c r="C1542" s="16"/>
    </row>
    <row r="1543" spans="2:3" ht="15.95" customHeight="1" x14ac:dyDescent="0.25">
      <c r="B1543" s="16"/>
      <c r="C1543" s="16"/>
    </row>
    <row r="1544" spans="2:3" ht="15.95" customHeight="1" x14ac:dyDescent="0.25">
      <c r="B1544" s="16"/>
      <c r="C1544" s="16"/>
    </row>
    <row r="1545" spans="2:3" ht="15.95" customHeight="1" x14ac:dyDescent="0.25">
      <c r="B1545" s="16"/>
      <c r="C1545" s="16"/>
    </row>
    <row r="1546" spans="2:3" ht="15.95" customHeight="1" x14ac:dyDescent="0.25">
      <c r="B1546" s="16"/>
      <c r="C1546" s="16"/>
    </row>
    <row r="1547" spans="2:3" ht="15.95" customHeight="1" x14ac:dyDescent="0.25">
      <c r="B1547" s="16"/>
      <c r="C1547" s="16"/>
    </row>
    <row r="1548" spans="2:3" ht="15.95" customHeight="1" x14ac:dyDescent="0.25">
      <c r="B1548" s="16"/>
      <c r="C1548" s="16"/>
    </row>
    <row r="1549" spans="2:3" ht="15.95" customHeight="1" x14ac:dyDescent="0.25">
      <c r="B1549" s="16"/>
      <c r="C1549" s="16"/>
    </row>
    <row r="1550" spans="2:3" ht="15.95" customHeight="1" x14ac:dyDescent="0.25">
      <c r="B1550" s="16"/>
      <c r="C1550" s="16"/>
    </row>
    <row r="1551" spans="2:3" ht="15.95" customHeight="1" x14ac:dyDescent="0.25">
      <c r="B1551" s="16"/>
      <c r="C1551" s="16"/>
    </row>
    <row r="1552" spans="2:3" ht="15.95" customHeight="1" x14ac:dyDescent="0.25">
      <c r="B1552" s="16"/>
      <c r="C1552" s="16"/>
    </row>
    <row r="1553" spans="2:3" ht="15.95" customHeight="1" x14ac:dyDescent="0.25">
      <c r="B1553" s="16"/>
      <c r="C1553" s="16"/>
    </row>
    <row r="1554" spans="2:3" ht="15.95" customHeight="1" x14ac:dyDescent="0.25">
      <c r="B1554" s="16"/>
      <c r="C1554" s="16"/>
    </row>
    <row r="1555" spans="2:3" ht="15.95" customHeight="1" x14ac:dyDescent="0.25">
      <c r="B1555" s="16"/>
      <c r="C1555" s="16"/>
    </row>
    <row r="1556" spans="2:3" ht="15.95" customHeight="1" x14ac:dyDescent="0.25">
      <c r="B1556" s="16"/>
      <c r="C1556" s="16"/>
    </row>
    <row r="1557" spans="2:3" ht="15.95" customHeight="1" x14ac:dyDescent="0.25">
      <c r="B1557" s="16"/>
      <c r="C1557" s="16"/>
    </row>
    <row r="1558" spans="2:3" ht="15.95" customHeight="1" x14ac:dyDescent="0.25">
      <c r="B1558" s="16"/>
      <c r="C1558" s="16"/>
    </row>
    <row r="1559" spans="2:3" ht="15.95" customHeight="1" x14ac:dyDescent="0.25">
      <c r="B1559" s="16"/>
      <c r="C1559" s="16"/>
    </row>
    <row r="1560" spans="2:3" ht="15.95" customHeight="1" x14ac:dyDescent="0.25">
      <c r="B1560" s="16"/>
      <c r="C1560" s="16"/>
    </row>
    <row r="1561" spans="2:3" ht="15.95" customHeight="1" x14ac:dyDescent="0.25">
      <c r="B1561" s="16"/>
      <c r="C1561" s="16"/>
    </row>
    <row r="1562" spans="2:3" ht="15.95" customHeight="1" x14ac:dyDescent="0.25">
      <c r="B1562" s="16"/>
      <c r="C1562" s="16"/>
    </row>
    <row r="1563" spans="2:3" ht="15.95" customHeight="1" x14ac:dyDescent="0.25">
      <c r="B1563" s="16"/>
      <c r="C1563" s="16"/>
    </row>
    <row r="1564" spans="2:3" ht="15.95" customHeight="1" x14ac:dyDescent="0.25">
      <c r="B1564" s="16"/>
      <c r="C1564" s="16"/>
    </row>
    <row r="1565" spans="2:3" ht="15.95" customHeight="1" x14ac:dyDescent="0.25">
      <c r="B1565" s="16"/>
      <c r="C1565" s="16"/>
    </row>
    <row r="1566" spans="2:3" ht="15.95" customHeight="1" x14ac:dyDescent="0.25">
      <c r="B1566" s="16"/>
      <c r="C1566" s="16"/>
    </row>
    <row r="1567" spans="2:3" ht="15.95" customHeight="1" x14ac:dyDescent="0.25">
      <c r="B1567" s="16"/>
      <c r="C1567" s="16"/>
    </row>
    <row r="1568" spans="2:3" ht="15.95" customHeight="1" x14ac:dyDescent="0.25">
      <c r="B1568" s="16"/>
      <c r="C1568" s="16"/>
    </row>
    <row r="1569" spans="2:3" ht="15.95" customHeight="1" x14ac:dyDescent="0.25">
      <c r="B1569" s="16"/>
      <c r="C1569" s="16"/>
    </row>
    <row r="1570" spans="2:3" ht="15.95" customHeight="1" x14ac:dyDescent="0.25">
      <c r="B1570" s="16"/>
      <c r="C1570" s="16"/>
    </row>
    <row r="1571" spans="2:3" ht="15.95" customHeight="1" x14ac:dyDescent="0.25">
      <c r="B1571" s="16"/>
      <c r="C1571" s="16"/>
    </row>
    <row r="1572" spans="2:3" ht="15.95" customHeight="1" x14ac:dyDescent="0.25">
      <c r="B1572" s="16"/>
      <c r="C1572" s="16"/>
    </row>
    <row r="1573" spans="2:3" ht="15.95" customHeight="1" x14ac:dyDescent="0.25">
      <c r="B1573" s="16"/>
      <c r="C1573" s="16"/>
    </row>
    <row r="1574" spans="2:3" ht="15.95" customHeight="1" x14ac:dyDescent="0.25">
      <c r="B1574" s="16"/>
      <c r="C1574" s="16"/>
    </row>
    <row r="1575" spans="2:3" ht="15.95" customHeight="1" x14ac:dyDescent="0.25">
      <c r="B1575" s="16"/>
      <c r="C1575" s="16"/>
    </row>
    <row r="1576" spans="2:3" ht="15.95" customHeight="1" x14ac:dyDescent="0.25">
      <c r="B1576" s="16"/>
      <c r="C1576" s="16"/>
    </row>
    <row r="1577" spans="2:3" ht="15.95" customHeight="1" x14ac:dyDescent="0.25">
      <c r="B1577" s="16"/>
      <c r="C1577" s="16"/>
    </row>
    <row r="1578" spans="2:3" ht="15.95" customHeight="1" x14ac:dyDescent="0.25">
      <c r="B1578" s="16"/>
      <c r="C1578" s="16"/>
    </row>
    <row r="1579" spans="2:3" ht="15.95" customHeight="1" x14ac:dyDescent="0.25">
      <c r="B1579" s="16"/>
      <c r="C1579" s="16"/>
    </row>
    <row r="1580" spans="2:3" ht="15.95" customHeight="1" x14ac:dyDescent="0.25">
      <c r="B1580" s="16"/>
      <c r="C1580" s="16"/>
    </row>
    <row r="1581" spans="2:3" ht="15.95" customHeight="1" x14ac:dyDescent="0.25">
      <c r="B1581" s="16"/>
      <c r="C1581" s="16"/>
    </row>
    <row r="1582" spans="2:3" ht="15.95" customHeight="1" x14ac:dyDescent="0.25">
      <c r="B1582" s="16"/>
      <c r="C1582" s="16"/>
    </row>
    <row r="1583" spans="2:3" ht="15.95" customHeight="1" x14ac:dyDescent="0.25">
      <c r="B1583" s="16"/>
      <c r="C1583" s="16"/>
    </row>
    <row r="1584" spans="2:3" ht="15.95" customHeight="1" x14ac:dyDescent="0.25">
      <c r="B1584" s="16"/>
      <c r="C1584" s="16"/>
    </row>
    <row r="1585" spans="2:3" ht="15.95" customHeight="1" x14ac:dyDescent="0.25">
      <c r="B1585" s="16"/>
      <c r="C1585" s="16"/>
    </row>
    <row r="1586" spans="2:3" ht="15.95" customHeight="1" x14ac:dyDescent="0.25">
      <c r="B1586" s="16"/>
      <c r="C1586" s="16"/>
    </row>
    <row r="1587" spans="2:3" ht="15.95" customHeight="1" x14ac:dyDescent="0.25">
      <c r="B1587" s="16"/>
      <c r="C1587" s="16"/>
    </row>
    <row r="1588" spans="2:3" ht="15.95" customHeight="1" x14ac:dyDescent="0.25">
      <c r="B1588" s="16"/>
      <c r="C1588" s="16"/>
    </row>
    <row r="1589" spans="2:3" ht="15.95" customHeight="1" x14ac:dyDescent="0.25">
      <c r="B1589" s="16"/>
      <c r="C1589" s="16"/>
    </row>
    <row r="1590" spans="2:3" ht="15.95" customHeight="1" x14ac:dyDescent="0.25">
      <c r="B1590" s="16"/>
      <c r="C1590" s="16"/>
    </row>
    <row r="1591" spans="2:3" ht="15.95" customHeight="1" x14ac:dyDescent="0.25">
      <c r="B1591" s="16"/>
      <c r="C1591" s="16"/>
    </row>
    <row r="1592" spans="2:3" ht="15.95" customHeight="1" x14ac:dyDescent="0.25">
      <c r="B1592" s="16"/>
      <c r="C1592" s="16"/>
    </row>
    <row r="1593" spans="2:3" ht="15.95" customHeight="1" x14ac:dyDescent="0.25">
      <c r="B1593" s="16"/>
      <c r="C1593" s="16"/>
    </row>
    <row r="1594" spans="2:3" ht="15.95" customHeight="1" x14ac:dyDescent="0.25">
      <c r="B1594" s="16"/>
      <c r="C1594" s="16"/>
    </row>
    <row r="1595" spans="2:3" ht="15.95" customHeight="1" x14ac:dyDescent="0.25">
      <c r="B1595" s="16"/>
      <c r="C1595" s="16"/>
    </row>
    <row r="1596" spans="2:3" ht="15.95" customHeight="1" x14ac:dyDescent="0.25">
      <c r="B1596" s="16"/>
      <c r="C1596" s="16"/>
    </row>
    <row r="1597" spans="2:3" ht="15.95" customHeight="1" x14ac:dyDescent="0.25">
      <c r="B1597" s="16"/>
      <c r="C1597" s="16"/>
    </row>
    <row r="1598" spans="2:3" ht="15.95" customHeight="1" x14ac:dyDescent="0.25">
      <c r="B1598" s="16"/>
      <c r="C1598" s="16"/>
    </row>
    <row r="1599" spans="2:3" ht="15.95" customHeight="1" x14ac:dyDescent="0.25">
      <c r="B1599" s="16"/>
      <c r="C1599" s="16"/>
    </row>
    <row r="1600" spans="2:3" ht="15.95" customHeight="1" x14ac:dyDescent="0.25">
      <c r="B1600" s="16"/>
      <c r="C1600" s="16"/>
    </row>
    <row r="1601" spans="2:3" ht="15.95" customHeight="1" x14ac:dyDescent="0.25">
      <c r="B1601" s="16"/>
      <c r="C1601" s="16"/>
    </row>
    <row r="1602" spans="2:3" ht="15.95" customHeight="1" x14ac:dyDescent="0.25">
      <c r="B1602" s="16"/>
      <c r="C1602" s="16"/>
    </row>
    <row r="1603" spans="2:3" ht="15.95" customHeight="1" x14ac:dyDescent="0.25">
      <c r="B1603" s="16"/>
      <c r="C1603" s="16"/>
    </row>
    <row r="1604" spans="2:3" ht="15.95" customHeight="1" x14ac:dyDescent="0.25">
      <c r="B1604" s="16"/>
      <c r="C1604" s="16"/>
    </row>
    <row r="1605" spans="2:3" ht="15.95" customHeight="1" x14ac:dyDescent="0.25">
      <c r="B1605" s="16"/>
      <c r="C1605" s="16"/>
    </row>
    <row r="1606" spans="2:3" ht="15.95" customHeight="1" x14ac:dyDescent="0.25">
      <c r="B1606" s="16"/>
      <c r="C1606" s="16"/>
    </row>
    <row r="1607" spans="2:3" ht="15.95" customHeight="1" x14ac:dyDescent="0.25">
      <c r="B1607" s="16"/>
      <c r="C1607" s="16"/>
    </row>
    <row r="1608" spans="2:3" ht="15.95" customHeight="1" x14ac:dyDescent="0.25">
      <c r="B1608" s="16"/>
      <c r="C1608" s="16"/>
    </row>
    <row r="1609" spans="2:3" ht="15.95" customHeight="1" x14ac:dyDescent="0.25">
      <c r="B1609" s="16"/>
      <c r="C1609" s="16"/>
    </row>
    <row r="1610" spans="2:3" ht="15.95" customHeight="1" x14ac:dyDescent="0.25">
      <c r="B1610" s="16"/>
      <c r="C1610" s="16"/>
    </row>
    <row r="1611" spans="2:3" ht="15.95" customHeight="1" x14ac:dyDescent="0.25">
      <c r="B1611" s="16"/>
      <c r="C1611" s="16"/>
    </row>
    <row r="1612" spans="2:3" ht="15.95" customHeight="1" x14ac:dyDescent="0.25">
      <c r="B1612" s="16"/>
      <c r="C1612" s="16"/>
    </row>
    <row r="1613" spans="2:3" ht="15.95" customHeight="1" x14ac:dyDescent="0.25">
      <c r="B1613" s="16"/>
      <c r="C1613" s="16"/>
    </row>
    <row r="1614" spans="2:3" ht="15.95" customHeight="1" x14ac:dyDescent="0.25">
      <c r="B1614" s="16"/>
      <c r="C1614" s="16"/>
    </row>
    <row r="1615" spans="2:3" ht="15.95" customHeight="1" x14ac:dyDescent="0.25">
      <c r="B1615" s="16"/>
      <c r="C1615" s="16"/>
    </row>
    <row r="1616" spans="2:3" ht="15.95" customHeight="1" x14ac:dyDescent="0.25">
      <c r="B1616" s="16"/>
      <c r="C1616" s="16"/>
    </row>
    <row r="1617" spans="2:3" ht="15.95" customHeight="1" x14ac:dyDescent="0.25">
      <c r="B1617" s="16"/>
      <c r="C1617" s="16"/>
    </row>
    <row r="1618" spans="2:3" ht="15.95" customHeight="1" x14ac:dyDescent="0.25">
      <c r="B1618" s="16"/>
      <c r="C1618" s="16"/>
    </row>
  </sheetData>
  <sheetProtection algorithmName="SHA-512" hashValue="Zfeg/3iXajZjNrUywRodnwYA4EOKW5alNPB4MJTlhjL8lBMoknegZEkf8By/Ty4scuMcnBEbvVg6gf1nAD2A5A==" saltValue="S/1mtG23B7LThJxZmSKlqg==" spinCount="100000" sheet="1" objects="1" scenarios="1"/>
  <pageMargins left="0" right="0" top="0.25" bottom="0.25" header="0.1" footer="0.1"/>
  <pageSetup scale="68" orientation="portrait" r:id="rId1"/>
  <headerFooter>
    <oddHeader>&amp;L&amp;10printed &amp;D at &amp;T&amp;R&amp;10UVM Sponsored Project Routing Form</oddHeader>
    <oddFooter>&amp;L&amp;10form updated 11/02/18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Tab 1</vt:lpstr>
      <vt:lpstr>Tab 2</vt:lpstr>
      <vt:lpstr>Sponsor List</vt:lpstr>
      <vt:lpstr>Lookups</vt:lpstr>
      <vt:lpstr>Appt</vt:lpstr>
      <vt:lpstr>Bases</vt:lpstr>
      <vt:lpstr>Budget_Type</vt:lpstr>
      <vt:lpstr>Dept</vt:lpstr>
      <vt:lpstr>Fringe_Type</vt:lpstr>
      <vt:lpstr>'Tab 1'!Print_Area</vt:lpstr>
      <vt:lpstr>'Tab 2'!Print_Area</vt:lpstr>
      <vt:lpstr>'Tab 1'!Print_Titles</vt:lpstr>
      <vt:lpstr>Program</vt:lpstr>
      <vt:lpstr>Purpose</vt:lpstr>
      <vt:lpstr>Rate_Type</vt:lpstr>
      <vt:lpstr>Role_Type</vt:lpstr>
      <vt:lpstr>Roles</vt:lpstr>
      <vt:lpstr>SponsorList</vt:lpstr>
      <vt:lpstr>'Sponsor List'!Sponsors</vt:lpstr>
    </vt:vector>
  </TitlesOfParts>
  <Company>University of Vermont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Ruley, Catherine</dc:creator>
  <cp:lastModifiedBy>Catherine Condon</cp:lastModifiedBy>
  <cp:lastPrinted>2018-11-02T18:56:57Z</cp:lastPrinted>
  <dcterms:created xsi:type="dcterms:W3CDTF">2009-01-28T14:36:29Z</dcterms:created>
  <dcterms:modified xsi:type="dcterms:W3CDTF">2018-11-02T19:43:09Z</dcterms:modified>
</cp:coreProperties>
</file>