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codeName="ThisWorkbook" autoCompressPictures="0"/>
  <mc:AlternateContent xmlns:mc="http://schemas.openxmlformats.org/markup-compatibility/2006">
    <mc:Choice Requires="x15">
      <x15ac:absPath xmlns:x15ac="http://schemas.microsoft.com/office/spreadsheetml/2010/11/ac" url="/Users/John/Downloads/"/>
    </mc:Choice>
  </mc:AlternateContent>
  <xr:revisionPtr revIDLastSave="0" documentId="13_ncr:1_{1BDEDCF1-4B01-2B46-BB98-B161EA2F6962}" xr6:coauthVersionLast="47" xr6:coauthVersionMax="47" xr10:uidLastSave="{00000000-0000-0000-0000-000000000000}"/>
  <bookViews>
    <workbookView xWindow="0" yWindow="760" windowWidth="19440" windowHeight="15000" tabRatio="560" xr2:uid="{00000000-000D-0000-FFFF-FFFF00000000}"/>
  </bookViews>
  <sheets>
    <sheet name="Cost Recovery Calculator" sheetId="1" r:id="rId1"/>
    <sheet name="Labor Calculator Tool" sheetId="4" r:id="rId2"/>
    <sheet name="Labor Calculator Sample 1" sheetId="2" r:id="rId3"/>
    <sheet name="Labor Calculator Sample 2" sheetId="3" r:id="rId4"/>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1" l="1"/>
  <c r="F9" i="4" l="1"/>
  <c r="D57" i="1" l="1"/>
  <c r="D51" i="1" l="1"/>
  <c r="B57" i="1" s="1"/>
  <c r="C57" i="1" l="1"/>
  <c r="G57" i="1" s="1"/>
  <c r="D58" i="1" s="1"/>
  <c r="B58" i="1" l="1"/>
  <c r="C58" i="1" s="1"/>
  <c r="G58" i="1" s="1"/>
  <c r="D59" i="1" s="1"/>
  <c r="B59" i="1" l="1"/>
  <c r="C59" i="1" l="1"/>
  <c r="G59" i="1" s="1"/>
  <c r="D60" i="1" s="1"/>
  <c r="B60" i="1" l="1"/>
  <c r="C60" i="1" s="1"/>
  <c r="G60" i="1" s="1"/>
  <c r="D61" i="1" s="1"/>
  <c r="B61" i="1" l="1"/>
  <c r="C61" i="1" s="1"/>
  <c r="G61" i="1" s="1"/>
  <c r="D62" i="1" s="1"/>
  <c r="B62" i="1" l="1"/>
  <c r="C62" i="1" l="1"/>
  <c r="G62" i="1" s="1"/>
  <c r="D63" i="1" s="1"/>
  <c r="B63" i="1" l="1"/>
  <c r="C63" i="1" s="1"/>
  <c r="G63" i="1" s="1"/>
  <c r="D64" i="1" s="1"/>
  <c r="B64" i="1" l="1"/>
  <c r="C64" i="1" s="1"/>
  <c r="G64" i="1" s="1"/>
  <c r="D65" i="1" s="1"/>
  <c r="B65" i="1" l="1"/>
  <c r="C65" i="1" s="1"/>
  <c r="G65" i="1" s="1"/>
  <c r="D66" i="1" s="1"/>
  <c r="B66" i="1" l="1"/>
  <c r="C66" i="1" s="1"/>
  <c r="G66" i="1" s="1"/>
  <c r="D67" i="1" s="1"/>
  <c r="B67" i="1" l="1"/>
  <c r="C67" i="1" s="1"/>
  <c r="G67" i="1" s="1"/>
  <c r="D68" i="1" s="1"/>
  <c r="B68" i="1" l="1"/>
  <c r="C68" i="1" s="1"/>
  <c r="G68" i="1" s="1"/>
  <c r="D69" i="1" s="1"/>
  <c r="B69" i="1" l="1"/>
  <c r="C69" i="1" l="1"/>
  <c r="G69" i="1" s="1"/>
  <c r="D70" i="1" s="1"/>
  <c r="B70" i="1" l="1"/>
  <c r="C70" i="1" s="1"/>
  <c r="G70" i="1" s="1"/>
  <c r="D71" i="1" s="1"/>
  <c r="B71" i="1" l="1"/>
  <c r="C71" i="1" s="1"/>
  <c r="G71" i="1" s="1"/>
  <c r="D72" i="1" s="1"/>
  <c r="B72" i="1" l="1"/>
  <c r="C72" i="1" s="1"/>
  <c r="G72" i="1" s="1"/>
  <c r="D73" i="1" s="1"/>
  <c r="B73" i="1" l="1"/>
  <c r="C73" i="1" s="1"/>
  <c r="G73" i="1" s="1"/>
  <c r="B74" i="1" l="1"/>
  <c r="D74" i="1"/>
  <c r="C74" i="1" l="1"/>
  <c r="G74" i="1" s="1"/>
  <c r="D75" i="1" s="1"/>
  <c r="B75" i="1" l="1"/>
  <c r="C75" i="1" s="1"/>
  <c r="G75" i="1" s="1"/>
  <c r="D76" i="1" s="1"/>
  <c r="B76" i="1" l="1"/>
  <c r="C76" i="1" s="1"/>
  <c r="G76" i="1" s="1"/>
  <c r="D77" i="1" s="1"/>
  <c r="B77" i="1" l="1"/>
  <c r="C77" i="1" s="1"/>
  <c r="G77" i="1" s="1"/>
  <c r="D78" i="1" s="1"/>
  <c r="B78" i="1" l="1"/>
  <c r="C78" i="1" s="1"/>
  <c r="G78" i="1" s="1"/>
  <c r="D79" i="1" s="1"/>
  <c r="B79" i="1" l="1"/>
  <c r="C79" i="1"/>
  <c r="G79" i="1" s="1"/>
  <c r="B80" i="1" l="1"/>
  <c r="D80" i="1"/>
  <c r="C80" i="1" l="1"/>
  <c r="G80" i="1" s="1"/>
  <c r="D81" i="1" s="1"/>
  <c r="B81" i="1" l="1"/>
  <c r="C81" i="1" s="1"/>
  <c r="G81" i="1" s="1"/>
  <c r="D82" i="1" s="1"/>
  <c r="B82" i="1" l="1"/>
  <c r="C82" i="1" s="1"/>
  <c r="G82" i="1" s="1"/>
  <c r="D83" i="1" s="1"/>
  <c r="G83" i="1" l="1"/>
  <c r="B83" i="1"/>
  <c r="C83" i="1" s="1"/>
  <c r="B84" i="1"/>
  <c r="D84" i="1"/>
  <c r="C84" i="1" l="1"/>
  <c r="G84" i="1" s="1"/>
  <c r="D85" i="1" s="1"/>
  <c r="B85" i="1" l="1"/>
  <c r="C85" i="1" s="1"/>
  <c r="G85" i="1" s="1"/>
  <c r="D86" i="1" s="1"/>
  <c r="B86" i="1"/>
  <c r="C86" i="1" s="1"/>
  <c r="G86" i="1" s="1"/>
  <c r="B87" i="1" l="1"/>
  <c r="D87" i="1"/>
  <c r="C87" i="1" s="1"/>
  <c r="G87" i="1" s="1"/>
  <c r="D88" i="1" s="1"/>
  <c r="B88" i="1" l="1"/>
  <c r="C88" i="1" s="1"/>
  <c r="G88" i="1" s="1"/>
  <c r="D89" i="1" s="1"/>
  <c r="B89" i="1" l="1"/>
  <c r="C89" i="1" l="1"/>
  <c r="G89" i="1" s="1"/>
  <c r="D90" i="1" s="1"/>
  <c r="B90" i="1" l="1"/>
  <c r="C90" i="1" s="1"/>
  <c r="G90" i="1" s="1"/>
  <c r="D91" i="1" s="1"/>
  <c r="B91" i="1" l="1"/>
  <c r="C91" i="1" s="1"/>
  <c r="G91" i="1" s="1"/>
  <c r="D92" i="1" s="1"/>
  <c r="B92" i="1"/>
  <c r="C92" i="1" s="1"/>
  <c r="G92" i="1" s="1"/>
  <c r="D93" i="1" s="1"/>
  <c r="B93" i="1" l="1"/>
  <c r="C93" i="1" l="1"/>
  <c r="G93" i="1" s="1"/>
  <c r="D94" i="1" s="1"/>
  <c r="B94" i="1" l="1"/>
  <c r="C94" i="1" s="1"/>
  <c r="G94" i="1" s="1"/>
  <c r="D95" i="1" s="1"/>
  <c r="B95" i="1" l="1"/>
  <c r="C95" i="1" s="1"/>
  <c r="G95" i="1" s="1"/>
  <c r="D96" i="1" s="1"/>
  <c r="B96" i="1" l="1"/>
  <c r="C96" i="1" s="1"/>
  <c r="G96" i="1" s="1"/>
  <c r="B97" i="1" l="1"/>
  <c r="D97" i="1"/>
  <c r="C97" i="1" s="1"/>
  <c r="G97" i="1" s="1"/>
  <c r="D98" i="1" s="1"/>
  <c r="B98" i="1" l="1"/>
  <c r="C98" i="1"/>
  <c r="G98" i="1" s="1"/>
  <c r="B99" i="1" l="1"/>
  <c r="D99" i="1"/>
  <c r="C99" i="1"/>
  <c r="G99" i="1" s="1"/>
  <c r="D100" i="1" s="1"/>
  <c r="B100" i="1" l="1"/>
  <c r="C100" i="1" s="1"/>
  <c r="G100" i="1" s="1"/>
  <c r="D101" i="1" s="1"/>
  <c r="B101" i="1" l="1"/>
  <c r="C101" i="1" s="1"/>
  <c r="G101" i="1" s="1"/>
  <c r="D102" i="1" s="1"/>
  <c r="B102" i="1" l="1"/>
  <c r="C102" i="1" s="1"/>
  <c r="G102" i="1" s="1"/>
  <c r="D103" i="1" s="1"/>
  <c r="B103" i="1" l="1"/>
  <c r="C103" i="1" s="1"/>
  <c r="G103" i="1" s="1"/>
  <c r="D104" i="1" s="1"/>
  <c r="B104" i="1"/>
  <c r="C104" i="1" l="1"/>
  <c r="G104" i="1" s="1"/>
  <c r="D105" i="1" s="1"/>
  <c r="B105" i="1" l="1"/>
  <c r="C105" i="1" s="1"/>
  <c r="G105" i="1" s="1"/>
  <c r="D106" i="1" s="1"/>
  <c r="B106" i="1" l="1"/>
  <c r="C106" i="1" s="1"/>
  <c r="G106" i="1" s="1"/>
  <c r="D107" i="1" s="1"/>
  <c r="B107" i="1" l="1"/>
  <c r="C107" i="1" s="1"/>
  <c r="G107" i="1" s="1"/>
  <c r="D108" i="1" s="1"/>
  <c r="G108" i="1" l="1"/>
  <c r="D109" i="1" s="1"/>
  <c r="B108" i="1"/>
  <c r="C108" i="1" s="1"/>
  <c r="B109" i="1" l="1"/>
  <c r="C109" i="1" s="1"/>
  <c r="G109" i="1" s="1"/>
  <c r="D110" i="1" s="1"/>
  <c r="B110" i="1" l="1"/>
  <c r="C110" i="1" s="1"/>
  <c r="G110" i="1" s="1"/>
  <c r="D111" i="1" s="1"/>
  <c r="B111" i="1" l="1"/>
  <c r="C111" i="1" s="1"/>
  <c r="G111" i="1"/>
  <c r="B112" i="1" s="1"/>
  <c r="D112" i="1" l="1"/>
  <c r="C112" i="1" s="1"/>
  <c r="G112" i="1" s="1"/>
  <c r="D113" i="1" l="1"/>
  <c r="B113" i="1"/>
  <c r="C113" i="1" s="1"/>
  <c r="G113" i="1" s="1"/>
  <c r="D114" i="1" s="1"/>
  <c r="B114" i="1" l="1"/>
  <c r="C114" i="1" s="1"/>
  <c r="G114" i="1" s="1"/>
  <c r="B115" i="1" s="1"/>
  <c r="D115" i="1" l="1"/>
  <c r="C115" i="1" s="1"/>
  <c r="G115" i="1" s="1"/>
  <c r="D116" i="1" s="1"/>
  <c r="B116" i="1" l="1"/>
  <c r="C116" i="1" s="1"/>
  <c r="G116" i="1" s="1"/>
  <c r="D117" i="1" s="1"/>
  <c r="B117" i="1" l="1"/>
  <c r="C117" i="1"/>
  <c r="G117" i="1" s="1"/>
  <c r="D118" i="1" s="1"/>
  <c r="B118" i="1" l="1"/>
  <c r="C118" i="1" s="1"/>
  <c r="G118" i="1" s="1"/>
  <c r="D119" i="1" s="1"/>
  <c r="B119" i="1" l="1"/>
  <c r="C119" i="1" s="1"/>
  <c r="G119" i="1" s="1"/>
  <c r="B120" i="1" s="1"/>
  <c r="D120" i="1" l="1"/>
  <c r="C120" i="1" s="1"/>
  <c r="G120" i="1" s="1"/>
  <c r="D121" i="1" l="1"/>
  <c r="B121" i="1"/>
  <c r="C121" i="1" s="1"/>
  <c r="G121" i="1" s="1"/>
  <c r="D122" i="1" s="1"/>
  <c r="B122" i="1" l="1"/>
  <c r="C122" i="1" s="1"/>
  <c r="G122" i="1" s="1"/>
  <c r="D123" i="1" s="1"/>
  <c r="B123" i="1"/>
  <c r="C123" i="1" s="1"/>
  <c r="G123" i="1" s="1"/>
  <c r="D124" i="1" s="1"/>
  <c r="B124" i="1" l="1"/>
  <c r="C124" i="1" s="1"/>
  <c r="G124" i="1" s="1"/>
  <c r="D125" i="1" s="1"/>
  <c r="B125" i="1" l="1"/>
  <c r="C125" i="1" s="1"/>
  <c r="G125" i="1" s="1"/>
  <c r="D126" i="1" s="1"/>
  <c r="B126" i="1" l="1"/>
  <c r="C126" i="1" s="1"/>
  <c r="G126" i="1" s="1"/>
  <c r="D127" i="1" s="1"/>
  <c r="B127" i="1" l="1"/>
  <c r="C127" i="1"/>
  <c r="G127" i="1" s="1"/>
  <c r="D128" i="1" s="1"/>
  <c r="B128" i="1" l="1"/>
  <c r="C128" i="1" s="1"/>
  <c r="G128" i="1" s="1"/>
  <c r="D129" i="1" s="1"/>
  <c r="B129" i="1" l="1"/>
  <c r="C129" i="1" l="1"/>
  <c r="G129" i="1" s="1"/>
  <c r="D130" i="1" s="1"/>
  <c r="B130" i="1"/>
  <c r="C130" i="1" l="1"/>
  <c r="G130" i="1" s="1"/>
  <c r="D131" i="1" s="1"/>
  <c r="B131" i="1" l="1"/>
  <c r="C131" i="1" s="1"/>
  <c r="G131" i="1" s="1"/>
  <c r="D132" i="1" s="1"/>
  <c r="B132" i="1" l="1"/>
  <c r="C132" i="1"/>
  <c r="G132" i="1" s="1"/>
  <c r="D133" i="1" s="1"/>
  <c r="B133" i="1" l="1"/>
  <c r="C133" i="1"/>
  <c r="G133" i="1" s="1"/>
  <c r="D134" i="1" s="1"/>
  <c r="B134" i="1" l="1"/>
  <c r="C134" i="1" s="1"/>
  <c r="G134" i="1" s="1"/>
  <c r="D135" i="1" s="1"/>
  <c r="B135" i="1" l="1"/>
  <c r="C135" i="1" l="1"/>
  <c r="G135" i="1" s="1"/>
  <c r="D136" i="1" s="1"/>
  <c r="B136" i="1" l="1"/>
  <c r="C136" i="1"/>
  <c r="G136" i="1" s="1"/>
  <c r="D137" i="1" s="1"/>
  <c r="B137" i="1" l="1"/>
  <c r="C137" i="1"/>
  <c r="G137" i="1" s="1"/>
  <c r="B138" i="1" l="1"/>
  <c r="D138" i="1"/>
  <c r="C138" i="1" s="1"/>
  <c r="G138" i="1" s="1"/>
  <c r="D139" i="1" s="1"/>
  <c r="B139" i="1" l="1"/>
  <c r="C139" i="1"/>
  <c r="G139" i="1" s="1"/>
  <c r="D140" i="1" s="1"/>
  <c r="B140" i="1" l="1"/>
  <c r="C140" i="1" l="1"/>
  <c r="G140" i="1" s="1"/>
  <c r="D141" i="1" s="1"/>
  <c r="B141" i="1" l="1"/>
  <c r="C141" i="1" s="1"/>
  <c r="G141" i="1" s="1"/>
  <c r="D142" i="1" s="1"/>
  <c r="B142" i="1" l="1"/>
  <c r="C142" i="1" l="1"/>
  <c r="G142" i="1" s="1"/>
  <c r="D143" i="1" s="1"/>
  <c r="B143" i="1" l="1"/>
  <c r="C143" i="1" s="1"/>
  <c r="G143" i="1" s="1"/>
  <c r="D144" i="1" s="1"/>
  <c r="B144" i="1" l="1"/>
  <c r="C144" i="1" s="1"/>
  <c r="G144" i="1" s="1"/>
  <c r="D145" i="1" s="1"/>
  <c r="B145" i="1" l="1"/>
  <c r="C145" i="1" s="1"/>
  <c r="G145" i="1" s="1"/>
  <c r="D146" i="1" s="1"/>
  <c r="B146" i="1" l="1"/>
  <c r="C146" i="1" l="1"/>
  <c r="G146" i="1" s="1"/>
  <c r="D147" i="1" s="1"/>
  <c r="B147" i="1"/>
  <c r="C147" i="1" l="1"/>
  <c r="G147" i="1" s="1"/>
  <c r="B148" i="1" l="1"/>
  <c r="D148" i="1"/>
  <c r="C148" i="1"/>
  <c r="G148" i="1" s="1"/>
  <c r="D149" i="1" s="1"/>
  <c r="B149" i="1" l="1"/>
  <c r="C149" i="1"/>
  <c r="G149" i="1" s="1"/>
  <c r="D150" i="1" s="1"/>
  <c r="B150" i="1" l="1"/>
  <c r="C150" i="1" l="1"/>
  <c r="G150" i="1" s="1"/>
  <c r="D151" i="1" s="1"/>
  <c r="B151" i="1" l="1"/>
  <c r="C151" i="1" l="1"/>
  <c r="G151" i="1" s="1"/>
  <c r="B152" i="1" l="1"/>
  <c r="D152" i="1"/>
  <c r="C152" i="1" l="1"/>
  <c r="G152" i="1" s="1"/>
  <c r="D153" i="1" s="1"/>
  <c r="B153" i="1" l="1"/>
  <c r="C153" i="1"/>
  <c r="G153" i="1" s="1"/>
  <c r="D154" i="1" s="1"/>
  <c r="B154" i="1" l="1"/>
  <c r="C154" i="1" s="1"/>
  <c r="G154" i="1" s="1"/>
  <c r="D155" i="1" s="1"/>
  <c r="B155" i="1" l="1"/>
  <c r="C155" i="1" s="1"/>
  <c r="G155" i="1"/>
  <c r="D156" i="1" s="1"/>
  <c r="B156" i="1" l="1"/>
  <c r="C156" i="1" l="1"/>
  <c r="G156" i="1" s="1"/>
  <c r="D157" i="1" s="1"/>
  <c r="B157" i="1" l="1"/>
  <c r="C157" i="1"/>
  <c r="G157" i="1" s="1"/>
  <c r="B158" i="1" l="1"/>
  <c r="D158" i="1"/>
  <c r="C158" i="1" s="1"/>
  <c r="G158" i="1" s="1"/>
  <c r="D159" i="1" s="1"/>
  <c r="B159" i="1" l="1"/>
  <c r="C159" i="1" s="1"/>
  <c r="G159" i="1" s="1"/>
  <c r="D160" i="1" s="1"/>
  <c r="B160" i="1" l="1"/>
  <c r="C160" i="1"/>
  <c r="G160" i="1" s="1"/>
  <c r="D161" i="1" s="1"/>
  <c r="B161" i="1" l="1"/>
  <c r="C161" i="1" l="1"/>
  <c r="G161" i="1" s="1"/>
  <c r="D162" i="1" s="1"/>
  <c r="B162" i="1" l="1"/>
  <c r="C162" i="1" l="1"/>
  <c r="G162" i="1" s="1"/>
  <c r="B163" i="1" l="1"/>
  <c r="D163" i="1"/>
  <c r="C163" i="1" s="1"/>
  <c r="G163" i="1" s="1"/>
  <c r="D164" i="1" s="1"/>
  <c r="B164" i="1" l="1"/>
  <c r="C164" i="1" l="1"/>
  <c r="G164" i="1" s="1"/>
  <c r="D165" i="1" s="1"/>
  <c r="B165" i="1"/>
  <c r="C165" i="1" l="1"/>
  <c r="G165" i="1" s="1"/>
  <c r="D166" i="1" s="1"/>
  <c r="B166" i="1"/>
  <c r="C166" i="1" l="1"/>
  <c r="G166" i="1" s="1"/>
  <c r="D167" i="1" s="1"/>
  <c r="B167" i="1" l="1"/>
  <c r="C167" i="1" s="1"/>
  <c r="G167" i="1" s="1"/>
  <c r="D168" i="1" l="1"/>
  <c r="B168" i="1"/>
  <c r="C168" i="1" s="1"/>
  <c r="G168" i="1" s="1"/>
  <c r="D169" i="1" s="1"/>
  <c r="C12" i="4"/>
  <c r="C17" i="4" s="1"/>
  <c r="B169" i="1" l="1"/>
  <c r="C169" i="1"/>
  <c r="G169" i="1" s="1"/>
  <c r="D170" i="1" s="1"/>
  <c r="D9" i="1"/>
  <c r="D16" i="1" s="1"/>
  <c r="D15" i="1"/>
  <c r="B8" i="3"/>
  <c r="B10" i="3" s="1"/>
  <c r="E8" i="3"/>
  <c r="E13" i="3" s="1"/>
  <c r="E14" i="3" s="1"/>
  <c r="B8" i="2"/>
  <c r="B10" i="2" s="1"/>
  <c r="E8" i="2"/>
  <c r="E13" i="2" s="1"/>
  <c r="E14" i="2" s="1"/>
  <c r="C18" i="4"/>
  <c r="F12" i="4"/>
  <c r="F17" i="4" s="1"/>
  <c r="F18" i="4" s="1"/>
  <c r="B13" i="2" l="1"/>
  <c r="B14" i="2" s="1"/>
  <c r="E16" i="2" s="1"/>
  <c r="E10" i="2"/>
  <c r="B13" i="3"/>
  <c r="B14" i="3" s="1"/>
  <c r="E16" i="3" s="1"/>
  <c r="E10" i="3"/>
  <c r="B170" i="1"/>
  <c r="C14" i="4"/>
  <c r="F14" i="4"/>
  <c r="F20" i="4"/>
  <c r="D26" i="1" s="1"/>
  <c r="C170" i="1" l="1"/>
  <c r="G170" i="1" s="1"/>
  <c r="D171" i="1" s="1"/>
  <c r="B171" i="1" l="1"/>
  <c r="C171" i="1" l="1"/>
  <c r="G171" i="1" s="1"/>
  <c r="D172" i="1" s="1"/>
  <c r="B172" i="1" l="1"/>
  <c r="C172" i="1" l="1"/>
  <c r="G172" i="1" s="1"/>
  <c r="D173" i="1" s="1"/>
  <c r="B173" i="1"/>
  <c r="C173" i="1" l="1"/>
  <c r="G173" i="1" s="1"/>
  <c r="D174" i="1" s="1"/>
  <c r="D52" i="1" l="1"/>
  <c r="D17" i="1" s="1"/>
  <c r="B174" i="1"/>
  <c r="C174" i="1" s="1"/>
  <c r="G174" i="1" s="1"/>
  <c r="D27" i="1" l="1"/>
  <c r="D31" i="1" s="1"/>
  <c r="D53" i="1"/>
  <c r="D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John Hendrickson</author>
  </authors>
  <commentList>
    <comment ref="B6" authorId="0" shapeId="0" xr:uid="{AC06BD7D-45C6-B04B-BCEE-0A30A9882DB0}">
      <text>
        <r>
          <rPr>
            <b/>
            <sz val="12"/>
            <color rgb="FF000000"/>
            <rFont val="Calibri"/>
            <family val="2"/>
            <scheme val="minor"/>
          </rPr>
          <t>NOTE: The financial impact of any loan is factored in on line 5, below (Excel row 17).
You may enter the name of the equipment of other improvement in the cell at right.</t>
        </r>
        <r>
          <rPr>
            <b/>
            <sz val="12"/>
            <color rgb="FF000000"/>
            <rFont val="+mn-lt"/>
            <charset val="1"/>
          </rPr>
          <t xml:space="preserve">
</t>
        </r>
        <r>
          <rPr>
            <sz val="12"/>
            <color rgb="FF000000"/>
            <rFont val="+mn-lt"/>
            <charset val="1"/>
          </rPr>
          <t xml:space="preserve">
</t>
        </r>
      </text>
    </comment>
    <comment ref="B7" authorId="0" shapeId="0" xr:uid="{904BE226-B085-5A4A-B7B1-EA3DFAB23E73}">
      <text>
        <r>
          <rPr>
            <b/>
            <sz val="12"/>
            <color rgb="FF000000"/>
            <rFont val="Calibri"/>
            <family val="34"/>
          </rPr>
          <t>What will this be worth at the end of its life on your farm? This could be its value as scrap metal or what you think you could sell it for, used, to another farm or at an auction.</t>
        </r>
      </text>
    </comment>
    <comment ref="B8" authorId="0" shapeId="0" xr:uid="{138C1F7E-F809-D54D-A28F-D5C53524E44F}">
      <text>
        <r>
          <rPr>
            <b/>
            <sz val="12"/>
            <color rgb="FF000000"/>
            <rFont val="Calibri"/>
            <family val="34"/>
          </rPr>
          <t>It is important to distinguish between how you might treat this asset when filing your taxes (where there might be advantages to an accelerated depreciation schedule) and a realistic estimate of how long it will last on your farm, taking into account wear and tear. Many farms make use of some equipment for very long periods of time, whereas others are replaced more often because they are more prone to wearing out or becoming obsolete. What you need to enter here is a realistic estimate of the number of years you will use the piece of equipment before it wears out or is replaced.</t>
        </r>
      </text>
    </comment>
    <comment ref="D13" authorId="0" shapeId="0" xr:uid="{00000000-0006-0000-0000-000001000000}">
      <text>
        <r>
          <rPr>
            <sz val="12"/>
            <color rgb="FF000000"/>
            <rFont val="Calibri"/>
            <family val="2"/>
          </rPr>
          <t xml:space="preserve">Perhaps this investment will allow you improve marketable yields. If so, estimate the additional revenue generated as a direct result of this investment. For example, you might be investing in a waterwheel transplanter that waters in your transplants resulting in less transplant mortality, less transplant shock and thus you might see improved yields. Or perhaps you are buying a cultivation tool or spray rig that will enhance yields. </t>
        </r>
        <r>
          <rPr>
            <b/>
            <sz val="12"/>
            <color rgb="FF000000"/>
            <rFont val="Calibri"/>
            <family val="2"/>
          </rPr>
          <t xml:space="preserve">DO NOT </t>
        </r>
        <r>
          <rPr>
            <sz val="12"/>
            <color rgb="FF000000"/>
            <rFont val="Calibri"/>
            <family val="2"/>
          </rPr>
          <t>use this cell to reflect the fact that the new tool might allow you to expand overall production (such as growing more row feet of a given crop or collection of crops). This analysis must compare "apples to apples" and use the same base amount of activity (such as flats seeded, transplants planted, row feet cultivated, pounds harvested, etc.).</t>
        </r>
      </text>
    </comment>
    <comment ref="D14" authorId="1" shapeId="0" xr:uid="{00000000-0006-0000-0000-000002000000}">
      <text>
        <r>
          <rPr>
            <b/>
            <sz val="12"/>
            <color rgb="FF000000"/>
            <rFont val="Calibri"/>
            <family val="2"/>
          </rPr>
          <t>If you know your farm's gross margin, replace 40% with that figure</t>
        </r>
        <r>
          <rPr>
            <sz val="12"/>
            <color rgb="FF000000"/>
            <rFont val="Calibri"/>
            <family val="2"/>
          </rPr>
          <t xml:space="preserve">.
</t>
        </r>
        <r>
          <rPr>
            <sz val="12"/>
            <color rgb="FF000000"/>
            <rFont val="Calibri"/>
            <family val="2"/>
          </rPr>
          <t xml:space="preserve">
</t>
        </r>
        <r>
          <rPr>
            <b/>
            <sz val="12"/>
            <color rgb="FF000000"/>
            <rFont val="Calibri"/>
            <family val="2"/>
          </rPr>
          <t>Gross margin</t>
        </r>
        <r>
          <rPr>
            <sz val="12"/>
            <color rgb="FF000000"/>
            <rFont val="Calibri"/>
            <family val="2"/>
          </rPr>
          <t xml:space="preserve"> is a company's total sales revenue minus its cost of goods sold, divided by the total sales revenue, expressed as a percentage. NOTE: Gross margin only takes into account </t>
        </r>
        <r>
          <rPr>
            <b/>
            <sz val="12"/>
            <color rgb="FF000000"/>
            <rFont val="Calibri"/>
            <family val="2"/>
          </rPr>
          <t xml:space="preserve">Direct Costs. </t>
        </r>
        <r>
          <rPr>
            <sz val="12"/>
            <color rgb="FF000000"/>
            <rFont val="Calibri"/>
            <family val="2"/>
          </rPr>
          <t xml:space="preserve">It does not include indirect (overhead) costs.
</t>
        </r>
        <r>
          <rPr>
            <sz val="12"/>
            <color rgb="FF000000"/>
            <rFont val="Calibri"/>
            <family val="2"/>
          </rPr>
          <t xml:space="preserve">
</t>
        </r>
        <r>
          <rPr>
            <b/>
            <sz val="12"/>
            <color rgb="FF000000"/>
            <rFont val="Calibri"/>
            <family val="2"/>
          </rPr>
          <t>Direct costs</t>
        </r>
        <r>
          <rPr>
            <sz val="12"/>
            <color rgb="FF000000"/>
            <rFont val="Calibri"/>
            <family val="2"/>
          </rPr>
          <t xml:space="preserve"> are those costs that can be completely attributed to the production of specific goods or services. Direct costs refer to materials, labor and expenses related to the production of a product. Other costs, such as </t>
        </r>
        <r>
          <rPr>
            <b/>
            <sz val="12"/>
            <color rgb="FF000000"/>
            <rFont val="Calibri"/>
            <family val="2"/>
          </rPr>
          <t>cost to sell, depreciation, insurance, or administrative expenses</t>
        </r>
        <r>
          <rPr>
            <sz val="12"/>
            <color rgb="FF000000"/>
            <rFont val="Calibri"/>
            <family val="2"/>
          </rPr>
          <t>, are considered indirect costs and are NOT included in the calculation of Gross Margin.</t>
        </r>
        <r>
          <rPr>
            <sz val="9"/>
            <color rgb="FF000000"/>
            <rFont val="Calibri"/>
            <family val="2"/>
          </rPr>
          <t xml:space="preserve">
</t>
        </r>
        <r>
          <rPr>
            <sz val="9"/>
            <color rgb="FF000000"/>
            <rFont val="Calibri"/>
            <family val="2"/>
          </rPr>
          <t xml:space="preserve">
</t>
        </r>
        <r>
          <rPr>
            <sz val="9"/>
            <color rgb="FF000000"/>
            <rFont val="Calibri"/>
            <family val="2"/>
          </rPr>
          <t xml:space="preserve">
</t>
        </r>
        <r>
          <rPr>
            <sz val="9"/>
            <color rgb="FF000000"/>
            <rFont val="Calibri"/>
            <family val="2"/>
          </rPr>
          <t xml:space="preserve">
</t>
        </r>
      </text>
    </comment>
    <comment ref="B17" authorId="0" shapeId="0" xr:uid="{D290DF38-F0C2-7B4E-BB62-E75BA0CFE505}">
      <text>
        <r>
          <rPr>
            <sz val="11"/>
            <color rgb="FF000000"/>
            <rFont val="Calibri"/>
            <family val="34"/>
          </rPr>
          <t xml:space="preserve">If you borrow money to make the purchase, this is the  total interest expense for the life of the loan. Use the link at right to make this calculation.
</t>
        </r>
      </text>
    </comment>
    <comment ref="G19" authorId="1" shapeId="0" xr:uid="{D81D3A01-75CF-FC48-88CB-8367F9328150}">
      <text>
        <r>
          <rPr>
            <b/>
            <sz val="12"/>
            <color rgb="FF000000"/>
            <rFont val="Calibri"/>
            <family val="2"/>
          </rPr>
          <t>A new implement for a tractor is likely going to increase the number of hours a tractor is used in a year. Value that additional usage here. The hourly cost rate for a small tractor, not including labor, might be $15 to $20. For larger tractors it might be $25 to $30 (or much more for very large tractors). Use a value that fits your situation. For more information, see links at the bottom of the spreadsheet.</t>
        </r>
      </text>
    </comment>
    <comment ref="G23" authorId="1" shapeId="0" xr:uid="{7535B039-8713-B240-81F6-179CE1DA4B3F}">
      <text>
        <r>
          <rPr>
            <b/>
            <sz val="12"/>
            <color rgb="FF000000"/>
            <rFont val="Calibri"/>
            <family val="2"/>
          </rPr>
          <t>A new implement for a tractor is likely going to increase the number of hours a tractor is used in a year. Value that additional usage here. The hourly cost rate for a small tractor, not including labor, might be $15 to $20. For larger tractors it might be $25 to $30 (or much more for very large tractors). Use a value that fits your situation. For more information, see links at the bottom of the spreadsheet.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6" authorId="0" shapeId="0" xr:uid="{3585FA3D-637C-4849-AEF9-315C0412F611}">
      <text>
        <r>
          <rPr>
            <sz val="12"/>
            <color rgb="FF000000"/>
            <rFont val="+mn-lt"/>
            <charset val="1"/>
          </rPr>
          <t xml:space="preserve">Name the curent method such as "hand transplanting" or "washing carrots by hand"
</t>
        </r>
      </text>
    </comment>
    <comment ref="F6" authorId="0" shapeId="0" xr:uid="{CF652E0D-9E37-3D4F-BCBD-4ED3B0211DB1}">
      <text>
        <r>
          <rPr>
            <sz val="12"/>
            <color rgb="FF000000"/>
            <rFont val="+mn-lt"/>
            <charset val="1"/>
          </rPr>
          <t>Name the new method such as "Waterwheel transplanting" or "Root washer"</t>
        </r>
      </text>
    </comment>
    <comment ref="F8" authorId="0" shapeId="0" xr:uid="{A0A20154-5DF6-A248-931E-3DE52D432045}">
      <text>
        <r>
          <rPr>
            <sz val="12"/>
            <color rgb="FF000000"/>
            <rFont val="Calibri"/>
            <family val="34"/>
          </rPr>
          <t xml:space="preserve">Method with New Equipment/Tool
</t>
        </r>
      </text>
    </comment>
    <comment ref="H9" authorId="0" shapeId="0" xr:uid="{00000000-0006-0000-0100-000001000000}">
      <text>
        <r>
          <rPr>
            <b/>
            <sz val="12"/>
            <color rgb="FF000000"/>
            <rFont val="Calibri"/>
            <family val="2"/>
          </rPr>
          <t>What will the new equipment help you do? Seed flats? Put plants in the ground? Cultivate beds or rows? Harvest or wash vegetables? Pick a unit --flats, plants, beds, pounds, etc.-- for which you can easily determine or estimate a total quantity for the season (AND ascribe a work rate that will change based on using the new piece of equipment). For example: 10,000 transplants or 100,000 row feet or 1200 lbs.</t>
        </r>
      </text>
    </comment>
    <comment ref="H11" authorId="0" shapeId="0" xr:uid="{00000000-0006-0000-0100-000002000000}">
      <text>
        <r>
          <rPr>
            <b/>
            <sz val="11"/>
            <color rgb="FF000000"/>
            <rFont val="Calibri"/>
            <family val="2"/>
          </rPr>
          <t>Note that a new piece of equipment may have very specific needs in terms of the number of workers. This may be more, or less, than the number of workers currently needed for a task. For example, you can transplant by hand with only 1 person but a tractor-mounted transplanter is going to require a work crew: a tractor driver plus 1 or more people to ride on the transplanter. Other tools may decrease the number of people needed for a job.</t>
        </r>
        <r>
          <rPr>
            <sz val="11"/>
            <color rgb="FF000000"/>
            <rFont val="Calibri"/>
            <family val="2"/>
          </rPr>
          <t xml:space="preserve">
</t>
        </r>
      </text>
    </comment>
    <comment ref="H13" authorId="0" shapeId="0" xr:uid="{00000000-0006-0000-0100-000003000000}">
      <text>
        <r>
          <rPr>
            <sz val="12"/>
            <color rgb="FF000000"/>
            <rFont val="Calibri"/>
            <family val="2"/>
          </rPr>
          <t xml:space="preserve">This might include workers compensation insurance, payroll taxes, meals, benefits, etc.
</t>
        </r>
        <r>
          <rPr>
            <b/>
            <sz val="12"/>
            <color rgb="FF000000"/>
            <rFont val="Calibri"/>
            <family val="2"/>
          </rPr>
          <t xml:space="preserve">NOTE: </t>
        </r>
        <r>
          <rPr>
            <sz val="12"/>
            <color rgb="FF000000"/>
            <rFont val="Calibri"/>
            <family val="2"/>
          </rPr>
          <t>for new method, the hourly rate could be higher if the new method will require an employee with more advance skills (such as a tractor driver).</t>
        </r>
      </text>
    </comment>
    <comment ref="H15" authorId="0" shapeId="0" xr:uid="{7925A7D5-89FD-C64D-A62A-EB940488CD2B}">
      <text>
        <r>
          <rPr>
            <b/>
            <sz val="12"/>
            <color rgb="FF000000"/>
            <rFont val="+mn-lt"/>
            <charset val="1"/>
          </rPr>
          <t xml:space="preserve">Buying a transplanter may change the amount of time you spend carrying flats when transplanting but there will be added time to mount and adjust the transplanter on a tractor. In the case of switching from hand transplanting to transplanting with a water wheel transplanter, you should factor in the fact that the waterwheel transplanter will accomplish two tasks: transplanting and watering the the seedlings. In contrast, if transplanting by hand, you likely will need to then water in the transplants or immediately set up irrigation lines.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Hendrickson</author>
  </authors>
  <commentList>
    <comment ref="B5" authorId="0" shapeId="0" xr:uid="{00000000-0006-0000-0200-000001000000}">
      <text>
        <r>
          <rPr>
            <b/>
            <sz val="9"/>
            <color rgb="FF000000"/>
            <rFont val="Calibri"/>
            <family val="2"/>
          </rPr>
          <t>In this example, the hypothetical farm transplants 32,000 plants each season</t>
        </r>
        <r>
          <rPr>
            <sz val="9"/>
            <color rgb="FF000000"/>
            <rFont val="Calibri"/>
            <family val="2"/>
          </rPr>
          <t xml:space="preserve">
</t>
        </r>
      </text>
    </comment>
    <comment ref="B11" authorId="0" shapeId="0" xr:uid="{00000000-0006-0000-0200-000004000000}">
      <text>
        <r>
          <rPr>
            <b/>
            <sz val="9"/>
            <color rgb="FF000000"/>
            <rFont val="Calibri"/>
            <family val="2"/>
          </rPr>
          <t>Carrying flats and watering</t>
        </r>
      </text>
    </comment>
    <comment ref="E11" authorId="0" shapeId="0" xr:uid="{00000000-0006-0000-0200-000005000000}">
      <text>
        <r>
          <rPr>
            <b/>
            <sz val="9"/>
            <color rgb="FF000000"/>
            <rFont val="Calibri"/>
            <family val="2"/>
          </rPr>
          <t>Carrying flats</t>
        </r>
        <r>
          <rPr>
            <sz val="9"/>
            <color rgb="FF000000"/>
            <rFont val="Calibri"/>
            <family val="2"/>
          </rPr>
          <t xml:space="preserve">
</t>
        </r>
      </text>
    </comment>
    <comment ref="E12" authorId="0" shapeId="0" xr:uid="{00000000-0006-0000-0200-000006000000}">
      <text>
        <r>
          <rPr>
            <b/>
            <sz val="9"/>
            <color rgb="FF000000"/>
            <rFont val="Calibri"/>
            <family val="2"/>
          </rPr>
          <t>Tractor/implement attaching, set-up, and removal when finished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1" authorId="0" shapeId="0" xr:uid="{0637F178-54B2-A845-980E-10CB72321157}">
      <text>
        <r>
          <rPr>
            <b/>
            <sz val="10"/>
            <color rgb="FF000000"/>
            <rFont val="Tahoma"/>
            <family val="2"/>
          </rPr>
          <t>Mounting and unmounting implement on tractor</t>
        </r>
        <r>
          <rPr>
            <sz val="10"/>
            <color rgb="FF000000"/>
            <rFont val="Tahoma"/>
            <family val="2"/>
          </rPr>
          <t xml:space="preserve">
</t>
        </r>
      </text>
    </comment>
  </commentList>
</comments>
</file>

<file path=xl/sharedStrings.xml><?xml version="1.0" encoding="utf-8"?>
<sst xmlns="http://schemas.openxmlformats.org/spreadsheetml/2006/main" count="199" uniqueCount="132">
  <si>
    <t>LINE</t>
  </si>
  <si>
    <t>A</t>
  </si>
  <si>
    <t>B</t>
  </si>
  <si>
    <t>C</t>
  </si>
  <si>
    <t>D</t>
  </si>
  <si>
    <t>Resale or Salvage Value</t>
  </si>
  <si>
    <t>Multiply by Gross Margin</t>
  </si>
  <si>
    <t>Annual Depreciation Cost (from above)</t>
  </si>
  <si>
    <t xml:space="preserve">( A - B ) / C                                   </t>
  </si>
  <si>
    <r>
      <t>Interest Expense</t>
    </r>
    <r>
      <rPr>
        <sz val="12"/>
        <color theme="1"/>
        <rFont val="Calibri"/>
        <family val="2"/>
        <scheme val="minor"/>
      </rPr>
      <t xml:space="preserve"> (cost of borrowed money to pay for improvement)</t>
    </r>
  </si>
  <si>
    <t>Estimating Labor Savings for New Equipment</t>
  </si>
  <si>
    <t>New Method</t>
  </si>
  <si>
    <t>Work rate</t>
  </si>
  <si>
    <t>Crew size</t>
  </si>
  <si>
    <t>Total hours for this task over season</t>
  </si>
  <si>
    <t>Extra support labor (if any)</t>
  </si>
  <si>
    <t>Hours for this task over season</t>
  </si>
  <si>
    <t>Total labor cost</t>
  </si>
  <si>
    <t>Direct labor cost for task</t>
  </si>
  <si>
    <t>How many people are required?</t>
  </si>
  <si>
    <t>Labor cost rate per person</t>
  </si>
  <si>
    <t>Base amount</t>
  </si>
  <si>
    <t>Hours times labor cost rate</t>
  </si>
  <si>
    <t>Hours for task plus additional support hours</t>
  </si>
  <si>
    <t>Total hours times labor cost rate</t>
  </si>
  <si>
    <t>Notes / Explanation</t>
  </si>
  <si>
    <t>Waterwheel transplanter</t>
  </si>
  <si>
    <t>Hand Transplant</t>
  </si>
  <si>
    <t>Dig Carrots by Hand</t>
  </si>
  <si>
    <t>Undercutter</t>
  </si>
  <si>
    <t>Net labor savings</t>
  </si>
  <si>
    <t>Old method minus new method</t>
  </si>
  <si>
    <t>Percent of Equipment Cost Paid Off per Year</t>
  </si>
  <si>
    <t>Years to Pay Off Equipment Cost</t>
  </si>
  <si>
    <t>Line 1 x Line 2</t>
  </si>
  <si>
    <r>
      <t xml:space="preserve">Is additional time </t>
    </r>
    <r>
      <rPr>
        <b/>
        <sz val="12"/>
        <color theme="1"/>
        <rFont val="Calibri"/>
        <family val="2"/>
        <scheme val="minor"/>
      </rPr>
      <t>in hours</t>
    </r>
    <r>
      <rPr>
        <sz val="12"/>
        <color theme="1"/>
        <rFont val="Calibri"/>
        <family val="2"/>
        <scheme val="minor"/>
      </rPr>
      <t xml:space="preserve"> required above actual direct task time above? (carrying flats, attaching implement, etc.)</t>
    </r>
  </si>
  <si>
    <t>Base amount divided by work rate times crew size = hours</t>
  </si>
  <si>
    <t>Darker cells contain formulas and are protected and cannot be changed</t>
  </si>
  <si>
    <t>http://www.farmdoc.illinois.edu/manage/pdfs/Mach_tractors_2003.PDF</t>
  </si>
  <si>
    <t>http://www.ewashtenaw.org/government/departments/extension/Ag/crops/machineworkrate.pdf</t>
  </si>
  <si>
    <t>For information on estimating hourly tractor usage costs, see:</t>
  </si>
  <si>
    <t>https://www.extension.iastate.edu/agdm/crops/pdf/a3-29.pdf</t>
  </si>
  <si>
    <t>https://www.extension.iastate.edu/agdm/crops/xls/a3-29machcostcalc.xlsx</t>
  </si>
  <si>
    <t>You can get as detailed and specific as you want with some of the above links and caluclators…or use a "suggested rate" that you feel is adequate</t>
  </si>
  <si>
    <t>This example is locked. Use the second tab ("Labor Calculator Tool") to create estimates for your own equipment purchase decisions</t>
  </si>
  <si>
    <t>https://www.extension.iastate.edu/agdm/crops/html/a3-29.html</t>
  </si>
  <si>
    <t>Annual Depreciation Cost</t>
  </si>
  <si>
    <t>This could be 0 if your sales will not change</t>
  </si>
  <si>
    <t>See explantory text by moving cursor over cell at left with red triangle</t>
  </si>
  <si>
    <t>Confused? Here are some examples:</t>
  </si>
  <si>
    <t>Hand Transplant v. Waterwheel</t>
  </si>
  <si>
    <t>Hand Dig v. Undercutter</t>
  </si>
  <si>
    <t>Back to Blank Labor Calculator Tool</t>
  </si>
  <si>
    <t>Line D from above</t>
  </si>
  <si>
    <t>Total amount you plant, cultivate, harvest, wash, etc. over entire year</t>
  </si>
  <si>
    <t>Explanation/User Guide</t>
  </si>
  <si>
    <t>jhendric@wisc.edu</t>
  </si>
  <si>
    <t>Loan Period (years)</t>
  </si>
  <si>
    <t>Annual Interest Rate</t>
  </si>
  <si>
    <t>Cost of Loan (Interest Expense)</t>
  </si>
  <si>
    <t>Interest Calculator Tool</t>
  </si>
  <si>
    <t>Colored cells contain formulas and are protected (locked)</t>
  </si>
  <si>
    <t>White cells are where you input information</t>
  </si>
  <si>
    <t>Total Amount Borrowed (Principal)</t>
  </si>
  <si>
    <t>Link to use the Interest Calculator Tool</t>
  </si>
  <si>
    <t>Go to Labor Calculator Tool</t>
  </si>
  <si>
    <r>
      <t>Is additional time,</t>
    </r>
    <r>
      <rPr>
        <b/>
        <sz val="12"/>
        <color theme="1"/>
        <rFont val="Calibri"/>
        <family val="2"/>
        <scheme val="minor"/>
      </rPr>
      <t xml:space="preserve"> in hours,</t>
    </r>
    <r>
      <rPr>
        <sz val="12"/>
        <color theme="1"/>
        <rFont val="Calibri"/>
        <family val="2"/>
        <scheme val="minor"/>
      </rPr>
      <t xml:space="preserve"> required above actual direct task time above? (carrying flats, attaching implement to tractor, watering in transplants, etc.)</t>
    </r>
  </si>
  <si>
    <t>Monthly Payment</t>
  </si>
  <si>
    <t>Principal</t>
  </si>
  <si>
    <t>Interest</t>
  </si>
  <si>
    <t>Ending Balance</t>
  </si>
  <si>
    <t>Units</t>
  </si>
  <si>
    <t>Additional Gross Profit</t>
  </si>
  <si>
    <t>Number of payments per year</t>
  </si>
  <si>
    <t>Total Loan Expense</t>
  </si>
  <si>
    <t>Increased Operating Costs</t>
  </si>
  <si>
    <t>Following should be hidden:</t>
  </si>
  <si>
    <t>Decreased Operating Costs</t>
  </si>
  <si>
    <t>If you anticipate increased utility costs, enter a number here</t>
  </si>
  <si>
    <t>If you anticipate increased tractor usage, enter a number here</t>
  </si>
  <si>
    <t>(See resources below for help)</t>
  </si>
  <si>
    <t>Tractor usage increase</t>
  </si>
  <si>
    <t>Other cost increases</t>
  </si>
  <si>
    <t>Utility increases</t>
  </si>
  <si>
    <t>Tractor usage decrease</t>
  </si>
  <si>
    <t>If you anticipate other increased costs, enter a number here</t>
  </si>
  <si>
    <t>If you anticipate decreased utility costs, enter a number here</t>
  </si>
  <si>
    <t>If you anticipate other decreased costs, enter a number here</t>
  </si>
  <si>
    <t>Utility decrease</t>
  </si>
  <si>
    <t>Net Income Change</t>
  </si>
  <si>
    <t>Line 3 - (Lines 4 thru 9 ) + (Lines 10 thru 14)</t>
  </si>
  <si>
    <t>( Line 15 / Line A ) x 100</t>
  </si>
  <si>
    <t>Current Method</t>
  </si>
  <si>
    <t>Hourly labor cost rate per person</t>
  </si>
  <si>
    <t>People</t>
  </si>
  <si>
    <t>Hourly work rate (lbs harvested per hour, transplants planted per hour, etc.)</t>
  </si>
  <si>
    <t>per Hour</t>
  </si>
  <si>
    <t>Net labor savings (or increase)</t>
  </si>
  <si>
    <t>Hours</t>
  </si>
  <si>
    <t>Output: Base amount divided by work rate times crew size = total hours</t>
  </si>
  <si>
    <t xml:space="preserve">White cells are where you input information. </t>
  </si>
  <si>
    <t>Person hours</t>
  </si>
  <si>
    <t>Dollars</t>
  </si>
  <si>
    <t>Equipment Cost Recovery Tutorial</t>
  </si>
  <si>
    <t>PART 1: Calculate the annual depreciation cost of the equipment or other improvement</t>
  </si>
  <si>
    <t>PART 2: Annual Budget for Equipment or Improvement</t>
  </si>
  <si>
    <t>PART 3: Results</t>
  </si>
  <si>
    <t>Use the calculator to estimate labor cost savings</t>
  </si>
  <si>
    <t>INSTRUCTIONS / NOTES</t>
  </si>
  <si>
    <t>Expected Economic Life (how long will it last on your farm)</t>
  </si>
  <si>
    <t>Total transplants planted annually</t>
  </si>
  <si>
    <t>Plants per hour</t>
  </si>
  <si>
    <t>Crew size required</t>
  </si>
  <si>
    <t>Labor cost per hour</t>
  </si>
  <si>
    <t>Extra time needed (hover over red triangles to see fiurther explanation)</t>
  </si>
  <si>
    <t>Pounds harvested per hour</t>
  </si>
  <si>
    <t>Total Purchase Price of Equipment</t>
  </si>
  <si>
    <t>Additional Revenue (as a result of having and using the equipment)</t>
  </si>
  <si>
    <t>Other cost decrease (savings)</t>
  </si>
  <si>
    <t>Labor cost decrease/change</t>
  </si>
  <si>
    <r>
      <t xml:space="preserve">Full hourly labor cost </t>
    </r>
    <r>
      <rPr>
        <sz val="11"/>
        <color theme="1"/>
        <rFont val="Calibri (Body)"/>
      </rPr>
      <t>(hourly wage plus payroll taxes, workers comp, beneifts, etc.)</t>
    </r>
  </si>
  <si>
    <t>Pounds harvested per year</t>
  </si>
  <si>
    <t>plants</t>
  </si>
  <si>
    <t>This spreadsheet helps estimate how quickly a new piece of equipment will "pay for itself" on a farm through increased efficiency (labor cost savings). It is based on first establishing an annual depreciation cost for the equipment. This is the upper, blue section of the worksheet. The green section is used to estimate any additional revenue the tool might help generate on your farm and then any costs associated with using the new equipment (such as fuel) or cost savings (such as reduced labor costs). The final result is an estimate of the number of years it will take to recoup the purchase price of the equipment. Red triangles in the corners of cells indicate where there is help text available. Move your cursor over that cell to view help text. The worksheet is locked to protect the content and formulas but the white data-entry cells are available for you to use. This tool was created based on a "partial budgetting" handout created by Gary Matteson of Farm Cerdit Services. If you have comments or questions, contact: John Hendrickson of the Center for Integrated Agricultural Systems at the University of Wisconsin-Madison:</t>
  </si>
  <si>
    <t>Pounds</t>
  </si>
  <si>
    <t>Click here for a slide show guide to using the tool</t>
  </si>
  <si>
    <t>Equipment Cost Recovery Calculator</t>
  </si>
  <si>
    <t>Your new equipment will likely need to be cleaned and maintained and this may involve parts, lubricants, sanitizers, and labor</t>
  </si>
  <si>
    <r>
      <rPr>
        <b/>
        <sz val="12"/>
        <color theme="1"/>
        <rFont val="Calibri"/>
        <family val="2"/>
        <scheme val="minor"/>
      </rPr>
      <t>READ THIS FIRST:</t>
    </r>
    <r>
      <rPr>
        <sz val="12"/>
        <color theme="1"/>
        <rFont val="Calibri"/>
        <family val="2"/>
        <scheme val="minor"/>
      </rPr>
      <t xml:space="preserve"> This worksheet helps you estimate the labor savings associated with a using a new piece of equipment by comparing the hours and cost of doing a task the way you are currently doing it with a new method based on purchasing a new capital asset (equipment, machine, implement, etc.). There most likely will be some guess work involved! Ideally, some of the numbers would be based on your own records (hours spent seeding, transplanting, weeding, harvesting, washing, etc.). For information on the time savings associated with a new tool or equipment, you might gather information from the manufacturer or input from other growers who have experience using the equipment. </t>
    </r>
    <r>
      <rPr>
        <b/>
        <sz val="12"/>
        <color theme="1"/>
        <rFont val="Calibri"/>
        <family val="2"/>
        <scheme val="minor"/>
      </rPr>
      <t>Start</t>
    </r>
    <r>
      <rPr>
        <sz val="12"/>
        <color theme="1"/>
        <rFont val="Calibri"/>
        <family val="2"/>
        <scheme val="minor"/>
      </rPr>
      <t xml:space="preserve"> by deciding what this new equipment will help you accomplish (seed flats, transplant seedlings, harvest a particular vegetable, wash vegetables, etc.). </t>
    </r>
    <r>
      <rPr>
        <b/>
        <sz val="12"/>
        <color theme="1"/>
        <rFont val="Calibri"/>
        <family val="2"/>
        <scheme val="minor"/>
      </rPr>
      <t>Then</t>
    </r>
    <r>
      <rPr>
        <sz val="12"/>
        <color theme="1"/>
        <rFont val="Calibri"/>
        <family val="2"/>
        <scheme val="minor"/>
      </rPr>
      <t xml:space="preserve">, determine the total base amount of that task that happens on your farm. For example, if you are considering buying a vacuum seeder, figure out how many flats you seed on your farm in a given year. If you are considering buying a transplanter, how many transplants do you plant in a year? If you are buying a root washer, how many pounds of roots do you harvest? </t>
    </r>
    <r>
      <rPr>
        <b/>
        <sz val="12"/>
        <color theme="1"/>
        <rFont val="Calibri"/>
        <family val="2"/>
        <scheme val="minor"/>
      </rPr>
      <t>Next</t>
    </r>
    <r>
      <rPr>
        <sz val="12"/>
        <color theme="1"/>
        <rFont val="Calibri"/>
        <family val="2"/>
        <scheme val="minor"/>
      </rPr>
      <t>, enter a work rate for this task. In the case of evaluating a vacuum seeder, this would be flats seeded per hour. For a transplanter, this would be plants/hour. Now, enter data for the "new method" using the piece of equipment you are considering buying. The results are tallied up below and will be automatically entered on the Cost Recovery Calculator page.</t>
    </r>
  </si>
  <si>
    <t>Back to Cost Receovery Main Page</t>
  </si>
  <si>
    <t>(name of new equipment)</t>
  </si>
  <si>
    <t>If you anticipate decreased tractor usage, enter a number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</si>
</sst>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quot;$&quot;#,##0"/>
    <numFmt numFmtId="167" formatCode="&quot;$&quot;#,##0.00"/>
  </numFmts>
  <fonts count="34">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b/>
      <sz val="18"/>
      <color theme="1"/>
      <name val="Calibri"/>
      <family val="2"/>
      <scheme val="minor"/>
    </font>
    <font>
      <u/>
      <sz val="12"/>
      <color theme="10"/>
      <name val="Calibri"/>
      <family val="2"/>
      <scheme val="minor"/>
    </font>
    <font>
      <u/>
      <sz val="12"/>
      <color theme="11"/>
      <name val="Calibri"/>
      <family val="2"/>
      <scheme val="minor"/>
    </font>
    <font>
      <b/>
      <sz val="20"/>
      <color theme="1"/>
      <name val="Calibri"/>
      <family val="2"/>
      <scheme val="minor"/>
    </font>
    <font>
      <sz val="18"/>
      <color theme="1"/>
      <name val="Calibri"/>
      <family val="2"/>
      <scheme val="minor"/>
    </font>
    <font>
      <sz val="8"/>
      <name val="Calibri"/>
      <family val="2"/>
      <scheme val="minor"/>
    </font>
    <font>
      <sz val="12"/>
      <color rgb="FF000000"/>
      <name val="Calibri"/>
      <family val="2"/>
      <scheme val="minor"/>
    </font>
    <font>
      <i/>
      <sz val="12"/>
      <color theme="1"/>
      <name val="Calibri"/>
      <family val="2"/>
      <scheme val="minor"/>
    </font>
    <font>
      <b/>
      <sz val="12"/>
      <color rgb="FF000000"/>
      <name val="Calibri"/>
      <family val="2"/>
      <scheme val="minor"/>
    </font>
    <font>
      <b/>
      <u/>
      <sz val="12"/>
      <color theme="10"/>
      <name val="Calibri"/>
      <family val="2"/>
      <scheme val="minor"/>
    </font>
    <font>
      <sz val="14"/>
      <color rgb="FF000000"/>
      <name val="Arial"/>
      <family val="2"/>
    </font>
    <font>
      <b/>
      <sz val="12"/>
      <color rgb="FF000000"/>
      <name val="Calibri"/>
      <family val="2"/>
    </font>
    <font>
      <sz val="12"/>
      <color rgb="FF000000"/>
      <name val="Calibri"/>
      <family val="2"/>
    </font>
    <font>
      <sz val="9"/>
      <color rgb="FF000000"/>
      <name val="Calibri"/>
      <family val="2"/>
    </font>
    <font>
      <b/>
      <sz val="9"/>
      <color rgb="FF000000"/>
      <name val="Calibri"/>
      <family val="2"/>
    </font>
    <font>
      <sz val="12"/>
      <color rgb="FF000000"/>
      <name val="+mn-lt"/>
      <charset val="1"/>
    </font>
    <font>
      <sz val="11"/>
      <color theme="1"/>
      <name val="Calibri"/>
      <family val="2"/>
      <scheme val="minor"/>
    </font>
    <font>
      <b/>
      <sz val="12"/>
      <color rgb="FF000000"/>
      <name val="Calibri"/>
      <family val="34"/>
    </font>
    <font>
      <sz val="11"/>
      <color rgb="FF000000"/>
      <name val="Calibri"/>
      <family val="34"/>
    </font>
    <font>
      <sz val="12"/>
      <color rgb="FF000000"/>
      <name val="Calibri"/>
      <family val="34"/>
    </font>
    <font>
      <b/>
      <u/>
      <sz val="12"/>
      <color rgb="FFC00000"/>
      <name val="Calibri"/>
      <family val="2"/>
      <scheme val="minor"/>
    </font>
    <font>
      <b/>
      <u/>
      <sz val="14"/>
      <color rgb="FFC00000"/>
      <name val="Calibri"/>
      <family val="2"/>
      <scheme val="minor"/>
    </font>
    <font>
      <sz val="10"/>
      <color rgb="FF000000"/>
      <name val="Tahoma"/>
      <family val="2"/>
    </font>
    <font>
      <b/>
      <sz val="10"/>
      <color rgb="FF000000"/>
      <name val="Tahoma"/>
      <family val="2"/>
    </font>
    <font>
      <b/>
      <sz val="12"/>
      <color rgb="FF000000"/>
      <name val="+mn-lt"/>
      <charset val="1"/>
    </font>
    <font>
      <sz val="11"/>
      <color theme="1"/>
      <name val="Calibri (Body)"/>
    </font>
    <font>
      <b/>
      <sz val="11"/>
      <color rgb="FF000000"/>
      <name val="Calibri"/>
      <family val="2"/>
    </font>
    <font>
      <sz val="11"/>
      <color rgb="FF000000"/>
      <name val="Calibri"/>
      <family val="2"/>
    </font>
  </fonts>
  <fills count="17">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2" tint="-0.499984740745262"/>
        <bgColor indexed="64"/>
      </patternFill>
    </fill>
    <fill>
      <patternFill patternType="solid">
        <fgColor rgb="FFFFFF66"/>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tint="0.7999816888943144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s>
  <cellStyleXfs count="49">
    <xf numFmtId="0" fontId="0" fillId="0" borderId="0"/>
    <xf numFmtId="9" fontId="2"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cellStyleXfs>
  <cellXfs count="229">
    <xf numFmtId="0" fontId="0" fillId="0" borderId="0" xfId="0"/>
    <xf numFmtId="0" fontId="0" fillId="0" borderId="0" xfId="0" applyAlignment="1">
      <alignment horizontal="right"/>
    </xf>
    <xf numFmtId="0" fontId="6" fillId="0" borderId="0" xfId="0" applyFont="1"/>
    <xf numFmtId="0" fontId="3" fillId="0" borderId="0" xfId="0" applyFont="1" applyAlignment="1">
      <alignment horizontal="center"/>
    </xf>
    <xf numFmtId="0" fontId="3" fillId="5" borderId="1" xfId="0" applyFont="1" applyFill="1" applyBorder="1" applyAlignment="1">
      <alignment horizontal="center"/>
    </xf>
    <xf numFmtId="0" fontId="3" fillId="7" borderId="1" xfId="0" applyFont="1" applyFill="1" applyBorder="1" applyAlignment="1">
      <alignment horizontal="center"/>
    </xf>
    <xf numFmtId="0" fontId="0" fillId="5" borderId="1" xfId="0" applyFill="1" applyBorder="1" applyAlignment="1">
      <alignment horizontal="right"/>
    </xf>
    <xf numFmtId="0" fontId="0" fillId="0" borderId="0" xfId="0" applyAlignment="1">
      <alignment horizontal="center"/>
    </xf>
    <xf numFmtId="0" fontId="0" fillId="7" borderId="1" xfId="0" applyFill="1" applyBorder="1" applyAlignment="1">
      <alignment horizontal="right"/>
    </xf>
    <xf numFmtId="0" fontId="0" fillId="9" borderId="1" xfId="0" applyFill="1" applyBorder="1" applyAlignment="1">
      <alignment horizontal="right"/>
    </xf>
    <xf numFmtId="0" fontId="0" fillId="4" borderId="1" xfId="0" applyFill="1" applyBorder="1" applyAlignment="1">
      <alignment horizontal="right"/>
    </xf>
    <xf numFmtId="44" fontId="0" fillId="7" borderId="1" xfId="31" applyFont="1" applyFill="1" applyBorder="1" applyAlignment="1">
      <alignment horizontal="right"/>
    </xf>
    <xf numFmtId="44" fontId="0" fillId="5" borderId="1" xfId="31" applyFont="1" applyFill="1" applyBorder="1" applyAlignment="1">
      <alignment horizontal="right"/>
    </xf>
    <xf numFmtId="165" fontId="0" fillId="9" borderId="1" xfId="31" applyNumberFormat="1" applyFont="1" applyFill="1" applyBorder="1" applyAlignment="1">
      <alignment horizontal="right"/>
    </xf>
    <xf numFmtId="165" fontId="0" fillId="4" borderId="1" xfId="31" applyNumberFormat="1" applyFont="1" applyFill="1" applyBorder="1" applyAlignment="1">
      <alignment horizontal="right"/>
    </xf>
    <xf numFmtId="165" fontId="3" fillId="10" borderId="8" xfId="31" applyNumberFormat="1" applyFont="1" applyFill="1" applyBorder="1" applyAlignment="1">
      <alignment horizontal="right"/>
    </xf>
    <xf numFmtId="0" fontId="3" fillId="0" borderId="0" xfId="0" applyFont="1"/>
    <xf numFmtId="0" fontId="14" fillId="0" borderId="0" xfId="0" applyFont="1"/>
    <xf numFmtId="0" fontId="0" fillId="12" borderId="1" xfId="0" applyFill="1" applyBorder="1" applyAlignment="1" applyProtection="1">
      <alignment horizontal="right"/>
      <protection locked="0"/>
    </xf>
    <xf numFmtId="0" fontId="3" fillId="0" borderId="1" xfId="0" applyFont="1" applyBorder="1"/>
    <xf numFmtId="0" fontId="0" fillId="0" borderId="2" xfId="0" applyBorder="1"/>
    <xf numFmtId="0" fontId="0" fillId="0" borderId="1" xfId="0" applyBorder="1"/>
    <xf numFmtId="0" fontId="0" fillId="8" borderId="1" xfId="0" applyFill="1" applyBorder="1"/>
    <xf numFmtId="0" fontId="3" fillId="2" borderId="1" xfId="0" applyFont="1" applyFill="1" applyBorder="1" applyAlignment="1">
      <alignment horizontal="center"/>
    </xf>
    <xf numFmtId="0" fontId="3" fillId="9" borderId="1" xfId="0" applyFont="1" applyFill="1" applyBorder="1" applyAlignment="1">
      <alignment horizontal="center"/>
    </xf>
    <xf numFmtId="0" fontId="3" fillId="4" borderId="1" xfId="0" applyFont="1" applyFill="1" applyBorder="1" applyAlignment="1">
      <alignment horizontal="center"/>
    </xf>
    <xf numFmtId="0" fontId="3" fillId="7" borderId="1" xfId="0" applyFont="1" applyFill="1" applyBorder="1" applyAlignment="1">
      <alignment horizontal="center" wrapText="1"/>
    </xf>
    <xf numFmtId="166" fontId="0" fillId="12" borderId="2" xfId="0" applyNumberFormat="1" applyFill="1" applyBorder="1" applyAlignment="1" applyProtection="1">
      <alignment horizontal="right"/>
      <protection locked="0"/>
    </xf>
    <xf numFmtId="166" fontId="0" fillId="12" borderId="1" xfId="0" applyNumberFormat="1" applyFill="1" applyBorder="1" applyAlignment="1" applyProtection="1">
      <alignment horizontal="right"/>
      <protection locked="0"/>
    </xf>
    <xf numFmtId="0" fontId="3" fillId="0" borderId="24" xfId="0" applyFont="1" applyBorder="1" applyAlignment="1" applyProtection="1">
      <alignment horizontal="left" indent="1"/>
      <protection locked="0"/>
    </xf>
    <xf numFmtId="0" fontId="3" fillId="0" borderId="9" xfId="0" applyFont="1" applyBorder="1" applyAlignment="1" applyProtection="1">
      <alignment horizontal="left" indent="1"/>
      <protection locked="0"/>
    </xf>
    <xf numFmtId="3" fontId="0" fillId="0" borderId="1" xfId="0" applyNumberFormat="1" applyBorder="1" applyAlignment="1" applyProtection="1">
      <alignment horizontal="right"/>
      <protection locked="0"/>
    </xf>
    <xf numFmtId="0" fontId="0" fillId="0" borderId="1" xfId="0" applyBorder="1" applyAlignment="1" applyProtection="1">
      <alignment horizontal="right"/>
      <protection locked="0"/>
    </xf>
    <xf numFmtId="167" fontId="0" fillId="0" borderId="1" xfId="0" applyNumberFormat="1" applyBorder="1" applyAlignment="1" applyProtection="1">
      <alignment horizontal="right"/>
      <protection locked="0"/>
    </xf>
    <xf numFmtId="0" fontId="3" fillId="7" borderId="2" xfId="0" applyFont="1" applyFill="1" applyBorder="1" applyAlignment="1">
      <alignment horizontal="left" indent="1"/>
    </xf>
    <xf numFmtId="0" fontId="3" fillId="7" borderId="1" xfId="0" applyFont="1" applyFill="1" applyBorder="1" applyAlignment="1">
      <alignment horizontal="left" indent="1"/>
    </xf>
    <xf numFmtId="166" fontId="0" fillId="0" borderId="2" xfId="0" applyNumberFormat="1" applyBorder="1" applyAlignment="1" applyProtection="1">
      <alignment horizontal="right"/>
      <protection locked="0"/>
    </xf>
    <xf numFmtId="9" fontId="0" fillId="0" borderId="1" xfId="0" applyNumberFormat="1" applyBorder="1" applyAlignment="1" applyProtection="1">
      <alignment horizontal="right"/>
      <protection locked="0"/>
    </xf>
    <xf numFmtId="166" fontId="0" fillId="0" borderId="1" xfId="0" applyNumberFormat="1" applyBorder="1" applyAlignment="1" applyProtection="1">
      <alignment horizontal="right"/>
      <protection locked="0"/>
    </xf>
    <xf numFmtId="166" fontId="0" fillId="0" borderId="24" xfId="0" applyNumberFormat="1" applyBorder="1" applyAlignment="1" applyProtection="1">
      <alignment horizontal="right"/>
      <protection locked="0"/>
    </xf>
    <xf numFmtId="166" fontId="0" fillId="0" borderId="9" xfId="0" applyNumberFormat="1" applyBorder="1" applyAlignment="1" applyProtection="1">
      <alignment horizontal="right"/>
      <protection locked="0"/>
    </xf>
    <xf numFmtId="0" fontId="26" fillId="0" borderId="0" xfId="42" applyFont="1" applyAlignment="1">
      <alignment horizontal="center"/>
    </xf>
    <xf numFmtId="0" fontId="3" fillId="9" borderId="3" xfId="0" applyFont="1" applyFill="1" applyBorder="1" applyAlignment="1">
      <alignment horizontal="center"/>
    </xf>
    <xf numFmtId="0" fontId="0" fillId="9" borderId="1" xfId="0" applyFill="1" applyBorder="1" applyAlignment="1" applyProtection="1">
      <alignment horizontal="right"/>
      <protection locked="0"/>
    </xf>
    <xf numFmtId="2" fontId="0" fillId="9" borderId="1" xfId="0" applyNumberFormat="1" applyFill="1" applyBorder="1" applyAlignment="1">
      <alignment horizontal="right"/>
    </xf>
    <xf numFmtId="167" fontId="0" fillId="9" borderId="1" xfId="0" applyNumberFormat="1" applyFill="1" applyBorder="1" applyAlignment="1" applyProtection="1">
      <alignment horizontal="right"/>
      <protection locked="0"/>
    </xf>
    <xf numFmtId="166" fontId="0" fillId="9" borderId="1" xfId="0" applyNumberFormat="1" applyFill="1" applyBorder="1" applyAlignment="1">
      <alignment horizontal="right"/>
    </xf>
    <xf numFmtId="2" fontId="0" fillId="9" borderId="9" xfId="0" applyNumberFormat="1" applyFill="1" applyBorder="1" applyAlignment="1">
      <alignment horizontal="right"/>
    </xf>
    <xf numFmtId="167" fontId="0" fillId="7" borderId="1" xfId="31" applyNumberFormat="1" applyFont="1" applyFill="1" applyBorder="1" applyAlignment="1">
      <alignment horizontal="right"/>
    </xf>
    <xf numFmtId="166" fontId="0" fillId="4" borderId="1" xfId="31" applyNumberFormat="1" applyFont="1" applyFill="1" applyBorder="1" applyAlignment="1">
      <alignment horizontal="right"/>
    </xf>
    <xf numFmtId="167" fontId="0" fillId="5" borderId="1" xfId="31" applyNumberFormat="1" applyFont="1" applyFill="1" applyBorder="1" applyAlignment="1">
      <alignment horizontal="right"/>
    </xf>
    <xf numFmtId="166" fontId="0" fillId="9" borderId="1" xfId="31" applyNumberFormat="1" applyFont="1" applyFill="1" applyBorder="1" applyAlignment="1">
      <alignment horizontal="right"/>
    </xf>
    <xf numFmtId="166" fontId="0" fillId="4" borderId="1" xfId="0" applyNumberFormat="1" applyFill="1" applyBorder="1" applyAlignment="1">
      <alignment horizontal="right"/>
    </xf>
    <xf numFmtId="1" fontId="0" fillId="9" borderId="1" xfId="0" applyNumberFormat="1" applyFill="1" applyBorder="1" applyAlignment="1">
      <alignment horizontal="right"/>
    </xf>
    <xf numFmtId="1" fontId="0" fillId="4" borderId="1" xfId="0" applyNumberFormat="1" applyFill="1" applyBorder="1" applyAlignment="1">
      <alignment horizontal="right"/>
    </xf>
    <xf numFmtId="0" fontId="3" fillId="0" borderId="11" xfId="0" applyFont="1" applyBorder="1" applyAlignment="1" applyProtection="1">
      <alignment horizontal="center"/>
      <protection locked="0"/>
    </xf>
    <xf numFmtId="0" fontId="0" fillId="4" borderId="0" xfId="0" applyFill="1" applyAlignment="1">
      <alignment horizontal="right"/>
    </xf>
    <xf numFmtId="0" fontId="0" fillId="4" borderId="0" xfId="0" applyFill="1" applyAlignment="1">
      <alignment horizontal="center"/>
    </xf>
    <xf numFmtId="0" fontId="0" fillId="4" borderId="0" xfId="0" applyFill="1"/>
    <xf numFmtId="0" fontId="0" fillId="11" borderId="0" xfId="0" applyFill="1"/>
    <xf numFmtId="0" fontId="0" fillId="11" borderId="0" xfId="0" applyFill="1" applyAlignment="1">
      <alignment horizontal="right"/>
    </xf>
    <xf numFmtId="0" fontId="0" fillId="11" borderId="0" xfId="0" applyFill="1" applyAlignment="1">
      <alignment horizontal="center"/>
    </xf>
    <xf numFmtId="0" fontId="0" fillId="0" borderId="0" xfId="0" applyAlignment="1">
      <alignment horizontal="left" vertical="top" wrapText="1"/>
    </xf>
    <xf numFmtId="0" fontId="4" fillId="0" borderId="0" xfId="0" applyFont="1" applyAlignment="1">
      <alignment vertical="top" wrapText="1"/>
    </xf>
    <xf numFmtId="0" fontId="4" fillId="3" borderId="6" xfId="0" applyFont="1" applyFill="1" applyBorder="1" applyAlignment="1">
      <alignment horizontal="center" vertical="top"/>
    </xf>
    <xf numFmtId="0" fontId="4" fillId="3" borderId="6" xfId="0" applyFont="1" applyFill="1" applyBorder="1" applyAlignment="1">
      <alignment horizontal="right" vertical="top"/>
    </xf>
    <xf numFmtId="0" fontId="5" fillId="3" borderId="6" xfId="0" applyFont="1" applyFill="1" applyBorder="1" applyAlignment="1">
      <alignment horizontal="center" vertical="center"/>
    </xf>
    <xf numFmtId="0" fontId="3" fillId="3" borderId="1" xfId="0" applyFont="1" applyFill="1" applyBorder="1" applyAlignment="1">
      <alignment horizontal="left"/>
    </xf>
    <xf numFmtId="0" fontId="0" fillId="3" borderId="2" xfId="0" applyFill="1" applyBorder="1" applyAlignment="1">
      <alignment horizontal="center"/>
    </xf>
    <xf numFmtId="0" fontId="0" fillId="3" borderId="0" xfId="0" applyFill="1" applyAlignment="1">
      <alignment horizontal="center"/>
    </xf>
    <xf numFmtId="0" fontId="0" fillId="3" borderId="0" xfId="0" applyFill="1"/>
    <xf numFmtId="0" fontId="0" fillId="3" borderId="1" xfId="0" applyFill="1" applyBorder="1" applyAlignment="1">
      <alignment horizontal="center"/>
    </xf>
    <xf numFmtId="0" fontId="0" fillId="12" borderId="1" xfId="0" applyFill="1" applyBorder="1" applyAlignment="1">
      <alignment horizontal="right"/>
    </xf>
    <xf numFmtId="166" fontId="5" fillId="3" borderId="1" xfId="0" applyNumberFormat="1" applyFont="1" applyFill="1" applyBorder="1" applyAlignment="1">
      <alignment horizontal="right"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left" vertical="center" wrapText="1"/>
    </xf>
    <xf numFmtId="0" fontId="0" fillId="0" borderId="0" xfId="0" applyAlignment="1">
      <alignment vertical="center"/>
    </xf>
    <xf numFmtId="0" fontId="0" fillId="0" borderId="0" xfId="0" applyAlignment="1">
      <alignment horizontal="left" wrapText="1" indent="1"/>
    </xf>
    <xf numFmtId="0" fontId="4" fillId="7" borderId="0" xfId="0" applyFont="1" applyFill="1"/>
    <xf numFmtId="0" fontId="3" fillId="7" borderId="0" xfId="0" applyFont="1" applyFill="1" applyAlignment="1">
      <alignment horizontal="center" wrapText="1"/>
    </xf>
    <xf numFmtId="0" fontId="0" fillId="7" borderId="0" xfId="0" applyFill="1" applyAlignment="1">
      <alignment horizontal="center"/>
    </xf>
    <xf numFmtId="0" fontId="0" fillId="7" borderId="6" xfId="0" applyFill="1" applyBorder="1"/>
    <xf numFmtId="0" fontId="3" fillId="7" borderId="6" xfId="0" applyFont="1" applyFill="1" applyBorder="1" applyAlignment="1">
      <alignment horizontal="center" wrapText="1"/>
    </xf>
    <xf numFmtId="0" fontId="5" fillId="7" borderId="6" xfId="0" applyFont="1" applyFill="1" applyBorder="1" applyAlignment="1">
      <alignment horizontal="center" vertical="center"/>
    </xf>
    <xf numFmtId="0" fontId="0" fillId="7" borderId="2" xfId="0" applyFill="1" applyBorder="1" applyAlignment="1">
      <alignment horizontal="center"/>
    </xf>
    <xf numFmtId="0" fontId="0" fillId="7" borderId="1" xfId="0" applyFill="1" applyBorder="1" applyAlignment="1">
      <alignment horizontal="center"/>
    </xf>
    <xf numFmtId="166" fontId="0" fillId="7" borderId="1" xfId="0" applyNumberFormat="1" applyFill="1" applyBorder="1" applyAlignment="1">
      <alignment horizontal="right"/>
    </xf>
    <xf numFmtId="166" fontId="0" fillId="7" borderId="24" xfId="0" applyNumberFormat="1" applyFill="1" applyBorder="1" applyAlignment="1">
      <alignment horizontal="right"/>
    </xf>
    <xf numFmtId="0" fontId="0" fillId="7" borderId="24" xfId="0" applyFill="1" applyBorder="1" applyAlignment="1">
      <alignment horizontal="center"/>
    </xf>
    <xf numFmtId="0" fontId="3" fillId="7" borderId="10" xfId="0" applyFont="1" applyFill="1" applyBorder="1"/>
    <xf numFmtId="0" fontId="0" fillId="7" borderId="12" xfId="0" applyFill="1" applyBorder="1" applyAlignment="1">
      <alignment horizontal="center"/>
    </xf>
    <xf numFmtId="0" fontId="0" fillId="7" borderId="12" xfId="0" applyFill="1" applyBorder="1"/>
    <xf numFmtId="0" fontId="0" fillId="7" borderId="23" xfId="0" applyFill="1" applyBorder="1"/>
    <xf numFmtId="0" fontId="3" fillId="7" borderId="2" xfId="0" applyFont="1" applyFill="1" applyBorder="1"/>
    <xf numFmtId="0" fontId="3" fillId="7" borderId="12" xfId="0" applyFont="1" applyFill="1" applyBorder="1"/>
    <xf numFmtId="0" fontId="15" fillId="7" borderId="12" xfId="42" quotePrefix="1" applyFont="1" applyFill="1" applyBorder="1" applyAlignment="1" applyProtection="1">
      <alignment horizontal="center"/>
    </xf>
    <xf numFmtId="0" fontId="0" fillId="7" borderId="9" xfId="0" applyFill="1" applyBorder="1" applyAlignment="1">
      <alignment horizontal="center"/>
    </xf>
    <xf numFmtId="0" fontId="26" fillId="7" borderId="27" xfId="42" quotePrefix="1" applyFont="1" applyFill="1" applyBorder="1" applyAlignment="1" applyProtection="1">
      <alignment horizontal="center"/>
    </xf>
    <xf numFmtId="0" fontId="3" fillId="7" borderId="27" xfId="0" applyFont="1" applyFill="1" applyBorder="1" applyAlignment="1">
      <alignment horizontal="left" indent="1"/>
    </xf>
    <xf numFmtId="166" fontId="0" fillId="7" borderId="27" xfId="0" applyNumberFormat="1" applyFill="1" applyBorder="1" applyAlignment="1">
      <alignment horizontal="right"/>
    </xf>
    <xf numFmtId="0" fontId="0" fillId="7" borderId="27" xfId="0" applyFill="1" applyBorder="1" applyAlignment="1">
      <alignment horizontal="center"/>
    </xf>
    <xf numFmtId="167" fontId="0" fillId="7" borderId="28" xfId="0" applyNumberFormat="1" applyFill="1" applyBorder="1" applyAlignment="1">
      <alignment horizontal="right"/>
    </xf>
    <xf numFmtId="0" fontId="0" fillId="7" borderId="28" xfId="0" applyFill="1" applyBorder="1" applyAlignment="1">
      <alignment horizontal="center"/>
    </xf>
    <xf numFmtId="0" fontId="3" fillId="0" borderId="0" xfId="0" applyFont="1" applyAlignment="1">
      <alignment horizontal="left"/>
    </xf>
    <xf numFmtId="167" fontId="0" fillId="0" borderId="0" xfId="0" applyNumberFormat="1" applyAlignment="1">
      <alignment horizontal="right"/>
    </xf>
    <xf numFmtId="0" fontId="0" fillId="0" borderId="0" xfId="0" applyAlignment="1">
      <alignment horizontal="left"/>
    </xf>
    <xf numFmtId="0" fontId="4" fillId="4" borderId="6" xfId="0" applyFont="1" applyFill="1" applyBorder="1" applyAlignment="1">
      <alignment horizontal="left"/>
    </xf>
    <xf numFmtId="0" fontId="3" fillId="4" borderId="6" xfId="0" applyFont="1" applyFill="1" applyBorder="1" applyAlignment="1">
      <alignment horizontal="left"/>
    </xf>
    <xf numFmtId="167" fontId="0" fillId="4" borderId="6" xfId="0" applyNumberFormat="1" applyFill="1" applyBorder="1" applyAlignment="1">
      <alignment horizontal="right"/>
    </xf>
    <xf numFmtId="0" fontId="0" fillId="4" borderId="6" xfId="0" applyFill="1" applyBorder="1" applyAlignment="1">
      <alignment horizontal="center"/>
    </xf>
    <xf numFmtId="0" fontId="0" fillId="4" borderId="6" xfId="0" applyFill="1" applyBorder="1" applyAlignment="1">
      <alignment horizontal="left"/>
    </xf>
    <xf numFmtId="9" fontId="10" fillId="4" borderId="1" xfId="1" applyFont="1" applyFill="1" applyBorder="1" applyAlignment="1" applyProtection="1">
      <alignment horizontal="right"/>
    </xf>
    <xf numFmtId="0" fontId="0" fillId="4" borderId="2" xfId="0" applyFill="1" applyBorder="1" applyAlignment="1">
      <alignment horizontal="center"/>
    </xf>
    <xf numFmtId="0" fontId="0" fillId="4" borderId="0" xfId="0" applyFill="1" applyAlignment="1">
      <alignment horizontal="left"/>
    </xf>
    <xf numFmtId="164" fontId="10" fillId="4" borderId="1" xfId="30" applyNumberFormat="1" applyFont="1" applyFill="1" applyBorder="1" applyAlignment="1" applyProtection="1">
      <alignment horizontal="right"/>
    </xf>
    <xf numFmtId="0" fontId="0" fillId="4" borderId="1" xfId="0" applyFill="1" applyBorder="1" applyAlignment="1">
      <alignment horizontal="center"/>
    </xf>
    <xf numFmtId="0" fontId="7" fillId="0" borderId="0" xfId="42" quotePrefix="1" applyAlignment="1" applyProtection="1">
      <alignment horizontal="left"/>
    </xf>
    <xf numFmtId="0" fontId="0" fillId="0" borderId="9" xfId="0" applyBorder="1"/>
    <xf numFmtId="0" fontId="5" fillId="0" borderId="12" xfId="0" applyFont="1" applyBorder="1" applyAlignment="1">
      <alignment horizontal="center"/>
    </xf>
    <xf numFmtId="0" fontId="12" fillId="0" borderId="0" xfId="0" applyFont="1"/>
    <xf numFmtId="0" fontId="0" fillId="12" borderId="7" xfId="0" applyFill="1" applyBorder="1" applyAlignment="1">
      <alignment horizontal="right"/>
    </xf>
    <xf numFmtId="0" fontId="0" fillId="0" borderId="12" xfId="0" applyBorder="1"/>
    <xf numFmtId="0" fontId="27" fillId="0" borderId="12" xfId="42" applyFont="1" applyFill="1" applyBorder="1" applyAlignment="1" applyProtection="1">
      <alignment horizontal="center"/>
    </xf>
    <xf numFmtId="0" fontId="3" fillId="0" borderId="0" xfId="0" applyFont="1" applyAlignment="1">
      <alignment horizontal="right"/>
    </xf>
    <xf numFmtId="0" fontId="7" fillId="0" borderId="0" xfId="42" applyProtection="1"/>
    <xf numFmtId="0" fontId="13" fillId="0" borderId="0" xfId="0" applyFont="1"/>
    <xf numFmtId="0" fontId="0" fillId="14" borderId="19" xfId="0" applyFill="1" applyBorder="1"/>
    <xf numFmtId="166" fontId="0" fillId="0" borderId="20" xfId="0" applyNumberFormat="1" applyBorder="1" applyAlignment="1">
      <alignment horizontal="right"/>
    </xf>
    <xf numFmtId="10" fontId="0" fillId="0" borderId="20" xfId="1" applyNumberFormat="1" applyFont="1" applyFill="1" applyBorder="1" applyAlignment="1" applyProtection="1">
      <alignment horizontal="right"/>
    </xf>
    <xf numFmtId="1" fontId="0" fillId="0" borderId="20" xfId="0" applyNumberFormat="1" applyBorder="1" applyAlignment="1">
      <alignment horizontal="right"/>
    </xf>
    <xf numFmtId="167" fontId="0" fillId="14" borderId="20" xfId="0" applyNumberFormat="1" applyFill="1" applyBorder="1" applyAlignment="1">
      <alignment horizontal="right"/>
    </xf>
    <xf numFmtId="0" fontId="16" fillId="0" borderId="0" xfId="0" applyFont="1"/>
    <xf numFmtId="0" fontId="0" fillId="14" borderId="21" xfId="0" applyFill="1" applyBorder="1"/>
    <xf numFmtId="167" fontId="0" fillId="14" borderId="22" xfId="0" applyNumberFormat="1" applyFill="1" applyBorder="1" applyAlignment="1">
      <alignment horizontal="right"/>
    </xf>
    <xf numFmtId="167" fontId="0" fillId="0" borderId="0" xfId="0" applyNumberFormat="1" applyAlignment="1">
      <alignment horizontal="left"/>
    </xf>
    <xf numFmtId="0" fontId="3" fillId="7" borderId="1" xfId="0" applyFont="1" applyFill="1" applyBorder="1" applyAlignment="1">
      <alignment horizontal="left" vertical="center" wrapText="1" indent="1"/>
    </xf>
    <xf numFmtId="0" fontId="0" fillId="15" borderId="0" xfId="0" applyFill="1"/>
    <xf numFmtId="0" fontId="3" fillId="15" borderId="0" xfId="0" applyFont="1" applyFill="1" applyAlignment="1">
      <alignment horizontal="center"/>
    </xf>
    <xf numFmtId="0" fontId="0" fillId="16" borderId="0" xfId="0" applyFill="1"/>
    <xf numFmtId="0" fontId="6" fillId="16" borderId="0" xfId="0" applyFont="1" applyFill="1" applyAlignment="1">
      <alignment vertical="top" wrapText="1"/>
    </xf>
    <xf numFmtId="0" fontId="0" fillId="16" borderId="0" xfId="0" applyFill="1" applyAlignment="1">
      <alignment horizontal="right"/>
    </xf>
    <xf numFmtId="0" fontId="0" fillId="16" borderId="0" xfId="0" applyFill="1" applyAlignment="1">
      <alignment horizontal="center"/>
    </xf>
    <xf numFmtId="0" fontId="3" fillId="16" borderId="6" xfId="0" applyFont="1" applyFill="1" applyBorder="1" applyAlignment="1">
      <alignment horizontal="center"/>
    </xf>
    <xf numFmtId="0" fontId="26" fillId="15" borderId="1" xfId="42" applyFont="1" applyFill="1" applyBorder="1" applyAlignment="1" applyProtection="1">
      <alignment horizontal="center"/>
    </xf>
    <xf numFmtId="0" fontId="3" fillId="3" borderId="1" xfId="0" applyFont="1" applyFill="1" applyBorder="1" applyAlignment="1">
      <alignment horizontal="center"/>
    </xf>
    <xf numFmtId="0" fontId="3" fillId="16" borderId="0" xfId="0" applyFont="1" applyFill="1" applyAlignment="1">
      <alignment horizontal="center"/>
    </xf>
    <xf numFmtId="0" fontId="0" fillId="3" borderId="1" xfId="0" applyFill="1" applyBorder="1"/>
    <xf numFmtId="3" fontId="0" fillId="3" borderId="1" xfId="0" applyNumberFormat="1" applyFill="1" applyBorder="1" applyAlignment="1">
      <alignment horizontal="right"/>
    </xf>
    <xf numFmtId="0" fontId="0" fillId="3" borderId="1" xfId="0" applyFill="1" applyBorder="1" applyAlignment="1">
      <alignment horizontal="right"/>
    </xf>
    <xf numFmtId="2" fontId="0" fillId="3" borderId="1" xfId="0" applyNumberFormat="1" applyFill="1" applyBorder="1" applyAlignment="1">
      <alignment horizontal="right"/>
    </xf>
    <xf numFmtId="167" fontId="0" fillId="3" borderId="1" xfId="0" applyNumberFormat="1" applyFill="1" applyBorder="1" applyAlignment="1">
      <alignment horizontal="right"/>
    </xf>
    <xf numFmtId="166" fontId="0" fillId="3" borderId="1" xfId="0" applyNumberFormat="1" applyFill="1" applyBorder="1" applyAlignment="1">
      <alignment horizontal="right"/>
    </xf>
    <xf numFmtId="0" fontId="0" fillId="3" borderId="9" xfId="0" applyFill="1" applyBorder="1"/>
    <xf numFmtId="0" fontId="0" fillId="3" borderId="2" xfId="0" applyFill="1" applyBorder="1"/>
    <xf numFmtId="1" fontId="0" fillId="3" borderId="1" xfId="0" applyNumberFormat="1" applyFill="1" applyBorder="1" applyAlignment="1">
      <alignment horizontal="right"/>
    </xf>
    <xf numFmtId="2" fontId="0" fillId="3" borderId="9" xfId="0" applyNumberFormat="1" applyFill="1" applyBorder="1" applyAlignment="1">
      <alignment horizontal="right"/>
    </xf>
    <xf numFmtId="0" fontId="3" fillId="16" borderId="0" xfId="0" applyFont="1" applyFill="1"/>
    <xf numFmtId="166" fontId="3" fillId="15" borderId="8" xfId="0" applyNumberFormat="1" applyFont="1" applyFill="1" applyBorder="1" applyAlignment="1">
      <alignment horizontal="right"/>
    </xf>
    <xf numFmtId="0" fontId="0" fillId="7" borderId="7" xfId="0" applyFill="1" applyBorder="1"/>
    <xf numFmtId="0" fontId="0" fillId="7" borderId="7" xfId="0" applyFill="1" applyBorder="1" applyAlignment="1">
      <alignment horizontal="left"/>
    </xf>
    <xf numFmtId="0" fontId="26" fillId="7" borderId="7" xfId="42" applyFont="1" applyFill="1" applyBorder="1" applyProtection="1"/>
    <xf numFmtId="0" fontId="0" fillId="7" borderId="7" xfId="0" applyFill="1" applyBorder="1" applyAlignment="1">
      <alignment horizontal="left" vertical="center" wrapText="1"/>
    </xf>
    <xf numFmtId="0" fontId="26" fillId="16" borderId="0" xfId="42" applyFont="1" applyFill="1"/>
    <xf numFmtId="0" fontId="5" fillId="13" borderId="4" xfId="0" applyFont="1" applyFill="1" applyBorder="1"/>
    <xf numFmtId="0" fontId="5" fillId="13" borderId="7" xfId="0" applyFont="1" applyFill="1" applyBorder="1"/>
    <xf numFmtId="0" fontId="5" fillId="13" borderId="5" xfId="0" applyFont="1" applyFill="1" applyBorder="1"/>
    <xf numFmtId="0" fontId="0" fillId="8" borderId="14" xfId="0" applyFill="1" applyBorder="1" applyAlignment="1">
      <alignment horizontal="left" vertical="top" wrapText="1"/>
    </xf>
    <xf numFmtId="0" fontId="0" fillId="8" borderId="15" xfId="0" applyFill="1" applyBorder="1" applyAlignment="1">
      <alignment horizontal="left" vertical="top" wrapText="1"/>
    </xf>
    <xf numFmtId="0" fontId="0" fillId="8" borderId="16" xfId="0" applyFill="1" applyBorder="1" applyAlignment="1">
      <alignment horizontal="left" vertical="top" wrapText="1"/>
    </xf>
    <xf numFmtId="0" fontId="0" fillId="8" borderId="3" xfId="0" applyFill="1" applyBorder="1" applyAlignment="1">
      <alignment horizontal="left" vertical="top" wrapText="1"/>
    </xf>
    <xf numFmtId="0" fontId="0" fillId="8" borderId="0" xfId="0" applyFill="1" applyAlignment="1">
      <alignment horizontal="left" vertical="top" wrapText="1"/>
    </xf>
    <xf numFmtId="0" fontId="0" fillId="8" borderId="13" xfId="0" applyFill="1" applyBorder="1" applyAlignment="1">
      <alignment horizontal="left" vertical="top" wrapText="1"/>
    </xf>
    <xf numFmtId="0" fontId="0" fillId="8" borderId="10" xfId="0" applyFill="1" applyBorder="1" applyAlignment="1">
      <alignment horizontal="left" vertical="top" wrapText="1"/>
    </xf>
    <xf numFmtId="0" fontId="0" fillId="8" borderId="6" xfId="0" applyFill="1" applyBorder="1" applyAlignment="1">
      <alignment horizontal="left" vertical="top" wrapText="1"/>
    </xf>
    <xf numFmtId="0" fontId="0" fillId="8" borderId="11" xfId="0" applyFill="1" applyBorder="1" applyAlignment="1">
      <alignment horizontal="left" vertical="top" wrapText="1"/>
    </xf>
    <xf numFmtId="0" fontId="4" fillId="3" borderId="0" xfId="0" applyFont="1" applyFill="1" applyAlignment="1">
      <alignment horizontal="left" vertical="top" wrapText="1"/>
    </xf>
    <xf numFmtId="0" fontId="3" fillId="7" borderId="10" xfId="0" applyFont="1" applyFill="1" applyBorder="1" applyAlignment="1">
      <alignment horizontal="left"/>
    </xf>
    <xf numFmtId="0" fontId="3" fillId="7" borderId="11" xfId="0" applyFont="1" applyFill="1" applyBorder="1" applyAlignment="1">
      <alignment horizontal="left"/>
    </xf>
    <xf numFmtId="0" fontId="3" fillId="7" borderId="4" xfId="0" applyFont="1" applyFill="1" applyBorder="1" applyAlignment="1">
      <alignment horizontal="left"/>
    </xf>
    <xf numFmtId="0" fontId="3" fillId="7" borderId="5" xfId="0" applyFont="1" applyFill="1" applyBorder="1" applyAlignment="1">
      <alignment horizontal="left"/>
    </xf>
    <xf numFmtId="0" fontId="5" fillId="7" borderId="0" xfId="0" applyFont="1" applyFill="1" applyAlignment="1">
      <alignment horizontal="center"/>
    </xf>
    <xf numFmtId="0" fontId="5" fillId="7" borderId="6" xfId="0" applyFont="1" applyFill="1" applyBorder="1" applyAlignment="1">
      <alignment horizontal="center"/>
    </xf>
    <xf numFmtId="0" fontId="3" fillId="3" borderId="4" xfId="0" applyFont="1" applyFill="1" applyBorder="1" applyAlignment="1">
      <alignment horizontal="left"/>
    </xf>
    <xf numFmtId="0" fontId="3" fillId="3" borderId="5" xfId="0" applyFont="1" applyFill="1" applyBorder="1" applyAlignment="1">
      <alignment horizontal="left"/>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7" borderId="0" xfId="0" applyFont="1" applyFill="1"/>
    <xf numFmtId="0" fontId="5" fillId="7" borderId="6" xfId="0" applyFont="1" applyFill="1" applyBorder="1"/>
    <xf numFmtId="0" fontId="5" fillId="4" borderId="1" xfId="0" applyFont="1" applyFill="1" applyBorder="1" applyAlignment="1">
      <alignment horizontal="left"/>
    </xf>
    <xf numFmtId="0" fontId="9" fillId="4" borderId="0" xfId="0" applyFont="1" applyFill="1"/>
    <xf numFmtId="0" fontId="3" fillId="14" borderId="17" xfId="0" applyFont="1" applyFill="1" applyBorder="1" applyAlignment="1">
      <alignment horizontal="center"/>
    </xf>
    <xf numFmtId="0" fontId="3" fillId="14" borderId="18" xfId="0" applyFont="1" applyFill="1" applyBorder="1" applyAlignment="1">
      <alignment horizontal="center"/>
    </xf>
    <xf numFmtId="0" fontId="14" fillId="0" borderId="0" xfId="0" applyFont="1" applyAlignment="1">
      <alignment horizontal="right"/>
    </xf>
    <xf numFmtId="0" fontId="14" fillId="0" borderId="13" xfId="0" applyFont="1" applyBorder="1" applyAlignment="1">
      <alignment horizontal="right"/>
    </xf>
    <xf numFmtId="0" fontId="7" fillId="8" borderId="14" xfId="42" applyFill="1" applyBorder="1" applyAlignment="1" applyProtection="1">
      <alignment horizontal="center" vertical="center" wrapText="1"/>
    </xf>
    <xf numFmtId="0" fontId="0" fillId="8" borderId="15" xfId="0" applyFill="1" applyBorder="1" applyAlignment="1">
      <alignment horizontal="center" vertical="center" wrapText="1"/>
    </xf>
    <xf numFmtId="0" fontId="0" fillId="8" borderId="16"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6" xfId="0" applyFill="1" applyBorder="1" applyAlignment="1">
      <alignment horizontal="center" vertical="center" wrapText="1"/>
    </xf>
    <xf numFmtId="0" fontId="0" fillId="8" borderId="11" xfId="0" applyFill="1" applyBorder="1" applyAlignment="1">
      <alignment horizontal="center" vertical="center" wrapText="1"/>
    </xf>
    <xf numFmtId="0" fontId="3" fillId="7" borderId="25" xfId="0" applyFont="1" applyFill="1" applyBorder="1" applyAlignment="1">
      <alignment horizontal="left"/>
    </xf>
    <xf numFmtId="0" fontId="3" fillId="7" borderId="26" xfId="0" applyFont="1" applyFill="1" applyBorder="1" applyAlignment="1">
      <alignment horizontal="left"/>
    </xf>
    <xf numFmtId="0" fontId="3" fillId="7" borderId="29" xfId="0" applyFont="1" applyFill="1" applyBorder="1" applyAlignment="1">
      <alignment horizontal="left"/>
    </xf>
    <xf numFmtId="0" fontId="3" fillId="7" borderId="30" xfId="0" applyFont="1" applyFill="1" applyBorder="1" applyAlignment="1">
      <alignment horizontal="left"/>
    </xf>
    <xf numFmtId="0" fontId="0" fillId="3" borderId="1" xfId="0" applyFill="1" applyBorder="1"/>
    <xf numFmtId="0" fontId="0" fillId="16" borderId="0" xfId="0" applyFill="1"/>
    <xf numFmtId="0" fontId="0" fillId="3" borderId="1" xfId="0" applyFill="1" applyBorder="1" applyAlignment="1">
      <alignment horizontal="left" wrapText="1"/>
    </xf>
    <xf numFmtId="0" fontId="6" fillId="15" borderId="0" xfId="0" applyFont="1" applyFill="1"/>
    <xf numFmtId="0" fontId="0" fillId="0" borderId="9" xfId="0" applyBorder="1" applyAlignment="1" applyProtection="1">
      <alignment horizontal="center" wrapText="1"/>
      <protection locked="0"/>
    </xf>
    <xf numFmtId="0" fontId="0" fillId="0" borderId="2" xfId="0" applyBorder="1" applyAlignment="1" applyProtection="1">
      <alignment horizontal="center" wrapText="1"/>
      <protection locked="0"/>
    </xf>
    <xf numFmtId="0" fontId="3" fillId="3" borderId="1" xfId="0" applyFont="1" applyFill="1" applyBorder="1"/>
    <xf numFmtId="0" fontId="5" fillId="16" borderId="0" xfId="0" applyFont="1" applyFill="1" applyAlignment="1">
      <alignment horizontal="center"/>
    </xf>
    <xf numFmtId="0" fontId="0" fillId="16" borderId="0" xfId="0" applyFill="1" applyAlignment="1">
      <alignment vertical="top" wrapText="1"/>
    </xf>
    <xf numFmtId="0" fontId="0" fillId="0" borderId="14"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3" fillId="16" borderId="0" xfId="0" applyFont="1" applyFill="1" applyAlignment="1">
      <alignment horizontal="left" vertical="center" wrapText="1"/>
    </xf>
    <xf numFmtId="0" fontId="3" fillId="16" borderId="6" xfId="0" applyFont="1" applyFill="1" applyBorder="1" applyAlignment="1">
      <alignment horizontal="left" vertical="center" wrapText="1"/>
    </xf>
    <xf numFmtId="0" fontId="0" fillId="0" borderId="9" xfId="0" applyBorder="1" applyAlignment="1">
      <alignment horizontal="left" vertical="top" wrapText="1"/>
    </xf>
    <xf numFmtId="0" fontId="0" fillId="0" borderId="2" xfId="0" applyBorder="1" applyAlignment="1">
      <alignment horizontal="left" vertical="top" wrapText="1"/>
    </xf>
    <xf numFmtId="0" fontId="6" fillId="0" borderId="0" xfId="0" applyFont="1"/>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0" fillId="0" borderId="9" xfId="0" applyBorder="1" applyAlignment="1">
      <alignment horizontal="left" wrapText="1"/>
    </xf>
    <xf numFmtId="0" fontId="0" fillId="0" borderId="2" xfId="0" applyBorder="1" applyAlignment="1">
      <alignment horizontal="left" wrapText="1"/>
    </xf>
    <xf numFmtId="0" fontId="3" fillId="6" borderId="4" xfId="0" applyFont="1" applyFill="1" applyBorder="1" applyAlignment="1">
      <alignment horizontal="center" wrapText="1"/>
    </xf>
    <xf numFmtId="0" fontId="3" fillId="6" borderId="5" xfId="0" applyFont="1" applyFill="1" applyBorder="1" applyAlignment="1">
      <alignment horizontal="center" wrapText="1"/>
    </xf>
  </cellXfs>
  <cellStyles count="49">
    <cellStyle name="Comma" xfId="30" builtinId="3"/>
    <cellStyle name="Currency" xfId="31" builtinId="4"/>
    <cellStyle name="Currency 2" xfId="47" xr:uid="{C3FE86D8-9A5F-7643-B33C-47AC030F2A3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4" builtinId="9" hidden="1"/>
    <cellStyle name="Followed Hyperlink" xfId="4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cellStyle name="Normal" xfId="0" builtinId="0"/>
    <cellStyle name="Normal 2" xfId="46" xr:uid="{99BDA039-FC64-CE41-9D19-77149CF2DB43}"/>
    <cellStyle name="Percent" xfId="1" builtinId="5"/>
    <cellStyle name="Percent 2" xfId="48" xr:uid="{28CD5B7B-AC34-6D42-B87A-FBCC702744EC}"/>
  </cellStyles>
  <dxfs count="2">
    <dxf>
      <fill>
        <patternFill>
          <bgColor theme="6"/>
        </patternFill>
      </fill>
    </dxf>
    <dxf>
      <fill>
        <patternFill>
          <bgColor theme="5"/>
        </patternFill>
      </fill>
    </dxf>
  </dxfs>
  <tableStyles count="0" defaultTableStyle="TableStyleMedium9" defaultPivotStyle="PivotStyleMedium4"/>
  <colors>
    <mruColors>
      <color rgb="FFFFFD78"/>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cias.wisc.ed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www.cias.wisc.edu/"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www.cias.wisc.edu/"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hyperlink" Target="http://www.cias.wisc.edu/"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1598078</xdr:colOff>
      <xdr:row>1</xdr:row>
      <xdr:rowOff>130223</xdr:rowOff>
    </xdr:from>
    <xdr:to>
      <xdr:col>6</xdr:col>
      <xdr:colOff>4190998</xdr:colOff>
      <xdr:row>6</xdr:row>
      <xdr:rowOff>176686</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rcRect/>
        <a:stretch/>
      </xdr:blipFill>
      <xdr:spPr>
        <a:xfrm>
          <a:off x="8303678" y="231823"/>
          <a:ext cx="2592920" cy="10243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131231</xdr:colOff>
      <xdr:row>18</xdr:row>
      <xdr:rowOff>67733</xdr:rowOff>
    </xdr:from>
    <xdr:to>
      <xdr:col>9</xdr:col>
      <xdr:colOff>4231</xdr:colOff>
      <xdr:row>23</xdr:row>
      <xdr:rowOff>135467</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20148" y="4184650"/>
          <a:ext cx="2286000" cy="9038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2548469</xdr:colOff>
      <xdr:row>14</xdr:row>
      <xdr:rowOff>67733</xdr:rowOff>
    </xdr:from>
    <xdr:to>
      <xdr:col>6</xdr:col>
      <xdr:colOff>4538136</xdr:colOff>
      <xdr:row>18</xdr:row>
      <xdr:rowOff>194733</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3669" y="3107266"/>
          <a:ext cx="1989667" cy="7958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2548467</xdr:colOff>
      <xdr:row>14</xdr:row>
      <xdr:rowOff>67733</xdr:rowOff>
    </xdr:from>
    <xdr:to>
      <xdr:col>6</xdr:col>
      <xdr:colOff>4538134</xdr:colOff>
      <xdr:row>18</xdr:row>
      <xdr:rowOff>194733</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3667" y="3107266"/>
          <a:ext cx="1989667" cy="7958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extension.iastate.edu/agdm/crops/xls/a3-29machcostcalc.xlsx" TargetMode="External"/><Relationship Id="rId7" Type="http://schemas.openxmlformats.org/officeDocument/2006/relationships/drawing" Target="../drawings/drawing1.xml"/><Relationship Id="rId2" Type="http://schemas.openxmlformats.org/officeDocument/2006/relationships/hyperlink" Target="http://www.ewashtenaw.org/government/departments/extension/Ag/crops/machineworkrate.pdf" TargetMode="External"/><Relationship Id="rId1" Type="http://schemas.openxmlformats.org/officeDocument/2006/relationships/hyperlink" Target="http://www.farmdoc.illinois.edu/manage/pdfs/Mach_tractors_2003.PDF" TargetMode="External"/><Relationship Id="rId6" Type="http://schemas.openxmlformats.org/officeDocument/2006/relationships/hyperlink" Target="https://drive.google.com/file/d/12Db0pqezQWipXOi_p0u9QCu4z5xKYi92/view?usp=sharing" TargetMode="External"/><Relationship Id="rId5" Type="http://schemas.openxmlformats.org/officeDocument/2006/relationships/hyperlink" Target="mailto:jhendric@wisc.edu" TargetMode="External"/><Relationship Id="rId4" Type="http://schemas.openxmlformats.org/officeDocument/2006/relationships/hyperlink" Target="https://www.extension.iastate.edu/agdm/crops/pdf/a3-29.pdf"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K174"/>
  <sheetViews>
    <sheetView showGridLines="0" tabSelected="1" zoomScaleNormal="100" zoomScalePageLayoutView="120" workbookViewId="0">
      <selection activeCell="G24" sqref="G24"/>
    </sheetView>
  </sheetViews>
  <sheetFormatPr baseColWidth="10" defaultColWidth="10.83203125" defaultRowHeight="16"/>
  <cols>
    <col min="1" max="1" width="1.5" customWidth="1"/>
    <col min="2" max="2" width="31.33203125" customWidth="1"/>
    <col min="3" max="3" width="30.1640625" customWidth="1"/>
    <col min="4" max="4" width="20.33203125" style="1" bestFit="1" customWidth="1"/>
    <col min="5" max="5" width="5" style="7" customWidth="1"/>
    <col min="6" max="6" width="1.6640625" style="7" customWidth="1"/>
    <col min="7" max="7" width="58.33203125" customWidth="1"/>
    <col min="8" max="8" width="1.1640625" customWidth="1"/>
    <col min="9" max="9" width="11.5" customWidth="1"/>
  </cols>
  <sheetData>
    <row r="1" spans="2:11" ht="8" customHeight="1"/>
    <row r="2" spans="2:11" ht="24" customHeight="1">
      <c r="B2" s="190" t="s">
        <v>126</v>
      </c>
      <c r="C2" s="190"/>
      <c r="D2" s="56"/>
      <c r="E2" s="57"/>
      <c r="F2" s="57"/>
      <c r="G2" s="58"/>
      <c r="I2" s="164" t="s">
        <v>55</v>
      </c>
      <c r="J2" s="165"/>
      <c r="K2" s="166"/>
    </row>
    <row r="3" spans="2:11" ht="4" customHeight="1">
      <c r="B3" s="59"/>
      <c r="C3" s="59"/>
      <c r="D3" s="60"/>
      <c r="E3" s="61"/>
      <c r="F3" s="61"/>
      <c r="G3" s="59"/>
      <c r="I3" s="62"/>
      <c r="J3" s="62"/>
      <c r="K3" s="62"/>
    </row>
    <row r="4" spans="2:11" ht="19" customHeight="1">
      <c r="B4" s="176" t="s">
        <v>104</v>
      </c>
      <c r="C4" s="176"/>
      <c r="D4" s="176"/>
      <c r="E4" s="176"/>
      <c r="F4" s="176"/>
      <c r="G4" s="176"/>
      <c r="H4" s="63"/>
      <c r="I4" s="167" t="s">
        <v>123</v>
      </c>
      <c r="J4" s="168"/>
      <c r="K4" s="169"/>
    </row>
    <row r="5" spans="2:11" ht="14" customHeight="1">
      <c r="B5" s="64"/>
      <c r="C5" s="64"/>
      <c r="D5" s="65"/>
      <c r="E5" s="66" t="s">
        <v>0</v>
      </c>
      <c r="F5" s="66"/>
      <c r="G5" s="64"/>
      <c r="I5" s="170"/>
      <c r="J5" s="171"/>
      <c r="K5" s="172"/>
    </row>
    <row r="6" spans="2:11">
      <c r="B6" s="67" t="s">
        <v>116</v>
      </c>
      <c r="C6" s="55" t="s">
        <v>130</v>
      </c>
      <c r="D6" s="27"/>
      <c r="E6" s="68" t="s">
        <v>1</v>
      </c>
      <c r="F6" s="69"/>
      <c r="G6" s="70"/>
      <c r="I6" s="170"/>
      <c r="J6" s="171"/>
      <c r="K6" s="172"/>
    </row>
    <row r="7" spans="2:11">
      <c r="B7" s="183" t="s">
        <v>5</v>
      </c>
      <c r="C7" s="184"/>
      <c r="D7" s="28"/>
      <c r="E7" s="71" t="s">
        <v>2</v>
      </c>
      <c r="F7" s="69"/>
      <c r="G7" s="70"/>
      <c r="I7" s="170"/>
      <c r="J7" s="171"/>
      <c r="K7" s="172"/>
    </row>
    <row r="8" spans="2:11">
      <c r="B8" s="183" t="s">
        <v>109</v>
      </c>
      <c r="C8" s="184"/>
      <c r="D8" s="18"/>
      <c r="E8" s="71" t="s">
        <v>3</v>
      </c>
      <c r="F8" s="69"/>
      <c r="G8" s="70"/>
      <c r="I8" s="170"/>
      <c r="J8" s="171"/>
      <c r="K8" s="172"/>
    </row>
    <row r="9" spans="2:11" s="77" customFormat="1" ht="23" customHeight="1">
      <c r="B9" s="185" t="s">
        <v>46</v>
      </c>
      <c r="C9" s="186"/>
      <c r="D9" s="73" t="str">
        <f>IF(ISERROR((D6-D7)/D8),"$0",(D6-D7)/D8)</f>
        <v>$0</v>
      </c>
      <c r="E9" s="74" t="s">
        <v>4</v>
      </c>
      <c r="F9" s="75"/>
      <c r="G9" s="76" t="s">
        <v>8</v>
      </c>
      <c r="I9" s="170"/>
      <c r="J9" s="171"/>
      <c r="K9" s="172"/>
    </row>
    <row r="10" spans="2:11" ht="6" customHeight="1">
      <c r="B10" s="78"/>
      <c r="C10" s="78"/>
      <c r="I10" s="170"/>
      <c r="J10" s="171"/>
      <c r="K10" s="172"/>
    </row>
    <row r="11" spans="2:11" ht="21" customHeight="1">
      <c r="B11" s="79" t="s">
        <v>105</v>
      </c>
      <c r="C11" s="79"/>
      <c r="D11" s="80"/>
      <c r="E11" s="181" t="s">
        <v>0</v>
      </c>
      <c r="F11" s="81"/>
      <c r="G11" s="187" t="s">
        <v>108</v>
      </c>
      <c r="I11" s="170"/>
      <c r="J11" s="171"/>
      <c r="K11" s="172"/>
    </row>
    <row r="12" spans="2:11" ht="3" customHeight="1">
      <c r="B12" s="82"/>
      <c r="C12" s="82"/>
      <c r="D12" s="83"/>
      <c r="E12" s="182"/>
      <c r="F12" s="84"/>
      <c r="G12" s="188"/>
      <c r="I12" s="170"/>
      <c r="J12" s="171"/>
      <c r="K12" s="172"/>
    </row>
    <row r="13" spans="2:11">
      <c r="B13" s="177" t="s">
        <v>117</v>
      </c>
      <c r="C13" s="178"/>
      <c r="D13" s="36"/>
      <c r="E13" s="85">
        <v>1</v>
      </c>
      <c r="F13" s="81"/>
      <c r="G13" s="159" t="s">
        <v>47</v>
      </c>
      <c r="I13" s="170"/>
      <c r="J13" s="171"/>
      <c r="K13" s="172"/>
    </row>
    <row r="14" spans="2:11">
      <c r="B14" s="179" t="s">
        <v>6</v>
      </c>
      <c r="C14" s="180"/>
      <c r="D14" s="37">
        <v>0.4</v>
      </c>
      <c r="E14" s="86">
        <v>2</v>
      </c>
      <c r="F14" s="81"/>
      <c r="G14" s="159" t="s">
        <v>48</v>
      </c>
      <c r="I14" s="170"/>
      <c r="J14" s="171"/>
      <c r="K14" s="172"/>
    </row>
    <row r="15" spans="2:11">
      <c r="B15" s="179" t="s">
        <v>72</v>
      </c>
      <c r="C15" s="180"/>
      <c r="D15" s="87">
        <f>D13*D14</f>
        <v>0</v>
      </c>
      <c r="E15" s="86">
        <v>3</v>
      </c>
      <c r="F15" s="81"/>
      <c r="G15" s="160" t="s">
        <v>34</v>
      </c>
      <c r="I15" s="170"/>
      <c r="J15" s="171"/>
      <c r="K15" s="172"/>
    </row>
    <row r="16" spans="2:11">
      <c r="B16" s="179" t="s">
        <v>7</v>
      </c>
      <c r="C16" s="180"/>
      <c r="D16" s="87" t="str">
        <f>D9</f>
        <v>$0</v>
      </c>
      <c r="E16" s="86">
        <v>4</v>
      </c>
      <c r="F16" s="81"/>
      <c r="G16" s="159" t="s">
        <v>53</v>
      </c>
      <c r="I16" s="170"/>
      <c r="J16" s="171"/>
      <c r="K16" s="172"/>
    </row>
    <row r="17" spans="2:11" ht="17" thickBot="1">
      <c r="B17" s="201" t="s">
        <v>9</v>
      </c>
      <c r="C17" s="202"/>
      <c r="D17" s="88">
        <f>IF(ISERROR(D52/D49),0,D52/D49)</f>
        <v>0</v>
      </c>
      <c r="E17" s="89">
        <v>5</v>
      </c>
      <c r="F17" s="81"/>
      <c r="G17" s="161" t="s">
        <v>64</v>
      </c>
      <c r="I17" s="170"/>
      <c r="J17" s="171"/>
      <c r="K17" s="172"/>
    </row>
    <row r="18" spans="2:11">
      <c r="B18" s="90" t="s">
        <v>75</v>
      </c>
      <c r="C18" s="34" t="s">
        <v>83</v>
      </c>
      <c r="D18" s="36"/>
      <c r="E18" s="85">
        <v>6</v>
      </c>
      <c r="F18" s="81"/>
      <c r="G18" s="159" t="s">
        <v>78</v>
      </c>
      <c r="I18" s="170"/>
      <c r="J18" s="171"/>
      <c r="K18" s="172"/>
    </row>
    <row r="19" spans="2:11">
      <c r="B19" s="91" t="s">
        <v>80</v>
      </c>
      <c r="C19" s="35" t="s">
        <v>81</v>
      </c>
      <c r="D19" s="38"/>
      <c r="E19" s="86">
        <v>7</v>
      </c>
      <c r="F19" s="81"/>
      <c r="G19" s="159" t="s">
        <v>79</v>
      </c>
      <c r="I19" s="170"/>
      <c r="J19" s="171"/>
      <c r="K19" s="172"/>
    </row>
    <row r="20" spans="2:11" ht="33" customHeight="1">
      <c r="B20" s="92"/>
      <c r="C20" s="136" t="str">
        <f>IF(C6=0,"New equipment maintenance",CONCATENATE(C6," ","maintenance"))</f>
        <v>(name of new equipment) maintenance</v>
      </c>
      <c r="D20" s="38"/>
      <c r="E20" s="86">
        <v>8</v>
      </c>
      <c r="F20" s="81"/>
      <c r="G20" s="162" t="s">
        <v>127</v>
      </c>
      <c r="I20" s="170"/>
      <c r="J20" s="171"/>
      <c r="K20" s="172"/>
    </row>
    <row r="21" spans="2:11" ht="17" thickBot="1">
      <c r="B21" s="93"/>
      <c r="C21" s="29" t="s">
        <v>82</v>
      </c>
      <c r="D21" s="39"/>
      <c r="E21" s="89">
        <v>9</v>
      </c>
      <c r="F21" s="81"/>
      <c r="G21" s="159" t="s">
        <v>85</v>
      </c>
      <c r="I21" s="170"/>
      <c r="J21" s="171"/>
      <c r="K21" s="172"/>
    </row>
    <row r="22" spans="2:11">
      <c r="B22" s="94" t="s">
        <v>77</v>
      </c>
      <c r="C22" s="34" t="s">
        <v>88</v>
      </c>
      <c r="D22" s="36"/>
      <c r="E22" s="85">
        <v>10</v>
      </c>
      <c r="F22" s="81"/>
      <c r="G22" s="159" t="s">
        <v>86</v>
      </c>
      <c r="I22" s="170"/>
      <c r="J22" s="171"/>
      <c r="K22" s="172"/>
    </row>
    <row r="23" spans="2:11">
      <c r="B23" s="95"/>
      <c r="C23" s="35" t="s">
        <v>84</v>
      </c>
      <c r="D23" s="38"/>
      <c r="E23" s="86">
        <v>11</v>
      </c>
      <c r="F23" s="81"/>
      <c r="G23" s="159" t="s">
        <v>131</v>
      </c>
      <c r="I23" s="170"/>
      <c r="J23" s="171"/>
      <c r="K23" s="172"/>
    </row>
    <row r="24" spans="2:11">
      <c r="B24" s="96"/>
      <c r="C24" s="30" t="s">
        <v>118</v>
      </c>
      <c r="D24" s="40"/>
      <c r="E24" s="86">
        <v>12</v>
      </c>
      <c r="F24" s="81"/>
      <c r="G24" s="159" t="s">
        <v>87</v>
      </c>
      <c r="I24" s="170"/>
      <c r="J24" s="171"/>
      <c r="K24" s="172"/>
    </row>
    <row r="25" spans="2:11" ht="17" thickBot="1">
      <c r="B25" s="92"/>
      <c r="C25" s="30" t="s">
        <v>118</v>
      </c>
      <c r="D25" s="40"/>
      <c r="E25" s="97">
        <v>13</v>
      </c>
      <c r="F25" s="81"/>
      <c r="G25" s="159" t="s">
        <v>87</v>
      </c>
      <c r="I25" s="170"/>
      <c r="J25" s="171"/>
      <c r="K25" s="172"/>
    </row>
    <row r="26" spans="2:11" ht="17" thickBot="1">
      <c r="B26" s="98" t="s">
        <v>65</v>
      </c>
      <c r="C26" s="99" t="s">
        <v>119</v>
      </c>
      <c r="D26" s="100">
        <f>'Labor Calculator Tool'!F20</f>
        <v>0</v>
      </c>
      <c r="E26" s="101">
        <v>14</v>
      </c>
      <c r="F26" s="81"/>
      <c r="G26" s="159" t="s">
        <v>107</v>
      </c>
      <c r="I26" s="170"/>
      <c r="J26" s="171"/>
      <c r="K26" s="172"/>
    </row>
    <row r="27" spans="2:11">
      <c r="B27" s="203" t="s">
        <v>89</v>
      </c>
      <c r="C27" s="204"/>
      <c r="D27" s="102">
        <f>D15-D16-D17-D18-D19-D20-D21+D22+D23+D24+D25+D26</f>
        <v>0</v>
      </c>
      <c r="E27" s="103">
        <v>15</v>
      </c>
      <c r="F27" s="81"/>
      <c r="G27" s="160" t="s">
        <v>90</v>
      </c>
      <c r="I27" s="170"/>
      <c r="J27" s="171"/>
      <c r="K27" s="172"/>
    </row>
    <row r="28" spans="2:11" ht="6" customHeight="1">
      <c r="B28" s="104"/>
      <c r="C28" s="104"/>
      <c r="D28" s="105"/>
      <c r="G28" s="106"/>
      <c r="I28" s="170"/>
      <c r="J28" s="171"/>
      <c r="K28" s="172"/>
    </row>
    <row r="29" spans="2:11" ht="21">
      <c r="B29" s="107" t="s">
        <v>106</v>
      </c>
      <c r="C29" s="108"/>
      <c r="D29" s="109"/>
      <c r="E29" s="110"/>
      <c r="F29" s="110"/>
      <c r="G29" s="111"/>
      <c r="I29" s="170"/>
      <c r="J29" s="171"/>
      <c r="K29" s="172"/>
    </row>
    <row r="30" spans="2:11" ht="22" customHeight="1">
      <c r="B30" s="189" t="s">
        <v>32</v>
      </c>
      <c r="C30" s="189"/>
      <c r="D30" s="112" t="str">
        <f>IF(ISERROR(D27/D6),"",D27/D6)</f>
        <v/>
      </c>
      <c r="E30" s="113">
        <v>16</v>
      </c>
      <c r="F30" s="57"/>
      <c r="G30" s="114" t="s">
        <v>91</v>
      </c>
      <c r="I30" s="170"/>
      <c r="J30" s="171"/>
      <c r="K30" s="172"/>
    </row>
    <row r="31" spans="2:11" ht="22" customHeight="1">
      <c r="B31" s="189" t="s">
        <v>33</v>
      </c>
      <c r="C31" s="189"/>
      <c r="D31" s="115" t="str">
        <f>IF(ISERROR(100/(D27/D6)*100),"",100/((D27/D6)*100))</f>
        <v/>
      </c>
      <c r="E31" s="116">
        <v>17</v>
      </c>
      <c r="F31" s="57"/>
      <c r="G31" s="58"/>
      <c r="I31" s="170"/>
      <c r="J31" s="171"/>
      <c r="K31" s="172"/>
    </row>
    <row r="32" spans="2:11" ht="3" customHeight="1">
      <c r="I32" s="170"/>
      <c r="J32" s="171"/>
      <c r="K32" s="172"/>
    </row>
    <row r="33" spans="2:11" ht="3" customHeight="1">
      <c r="D33" s="117"/>
      <c r="G33" s="118"/>
      <c r="I33" s="170"/>
      <c r="J33" s="171"/>
      <c r="K33" s="172"/>
    </row>
    <row r="34" spans="2:11" ht="18" customHeight="1">
      <c r="B34" s="193" t="s">
        <v>62</v>
      </c>
      <c r="C34" s="194"/>
      <c r="D34" s="72"/>
      <c r="G34" s="119" t="s">
        <v>125</v>
      </c>
      <c r="I34" s="170"/>
      <c r="J34" s="171"/>
      <c r="K34" s="172"/>
    </row>
    <row r="35" spans="2:11" ht="2" customHeight="1">
      <c r="B35" s="120"/>
      <c r="D35" s="121"/>
      <c r="G35" s="122"/>
      <c r="I35" s="170"/>
      <c r="J35" s="171"/>
      <c r="K35" s="172"/>
    </row>
    <row r="36" spans="2:11" ht="18" customHeight="1">
      <c r="B36" s="193" t="s">
        <v>61</v>
      </c>
      <c r="C36" s="194"/>
      <c r="D36" s="10"/>
      <c r="G36" s="123" t="s">
        <v>103</v>
      </c>
      <c r="I36" s="173"/>
      <c r="J36" s="174"/>
      <c r="K36" s="175"/>
    </row>
    <row r="37" spans="2:11" ht="4" customHeight="1">
      <c r="G37" s="20"/>
      <c r="I37" s="195" t="s">
        <v>56</v>
      </c>
      <c r="J37" s="196"/>
      <c r="K37" s="197"/>
    </row>
    <row r="38" spans="2:11" s="16" customFormat="1">
      <c r="B38" s="16" t="s">
        <v>40</v>
      </c>
      <c r="D38" s="124"/>
      <c r="E38" s="3"/>
      <c r="F38" s="3"/>
      <c r="I38" s="198"/>
      <c r="J38" s="199"/>
      <c r="K38" s="200"/>
    </row>
    <row r="39" spans="2:11">
      <c r="B39" s="125" t="s">
        <v>45</v>
      </c>
      <c r="I39" s="62"/>
      <c r="J39" s="62"/>
      <c r="K39" s="62"/>
    </row>
    <row r="40" spans="2:11">
      <c r="B40" s="125" t="s">
        <v>41</v>
      </c>
    </row>
    <row r="41" spans="2:11">
      <c r="B41" s="125" t="s">
        <v>42</v>
      </c>
    </row>
    <row r="42" spans="2:11">
      <c r="B42" s="125" t="s">
        <v>38</v>
      </c>
    </row>
    <row r="43" spans="2:11">
      <c r="B43" s="125" t="s">
        <v>39</v>
      </c>
    </row>
    <row r="44" spans="2:11">
      <c r="B44" s="126" t="s">
        <v>43</v>
      </c>
    </row>
    <row r="45" spans="2:11" ht="17" thickBot="1"/>
    <row r="46" spans="2:11">
      <c r="C46" s="191" t="s">
        <v>60</v>
      </c>
      <c r="D46" s="192"/>
    </row>
    <row r="47" spans="2:11">
      <c r="C47" s="127" t="s">
        <v>63</v>
      </c>
      <c r="D47" s="128"/>
    </row>
    <row r="48" spans="2:11">
      <c r="C48" s="127" t="s">
        <v>58</v>
      </c>
      <c r="D48" s="129"/>
    </row>
    <row r="49" spans="2:7">
      <c r="C49" s="127" t="s">
        <v>57</v>
      </c>
      <c r="D49" s="130"/>
    </row>
    <row r="50" spans="2:7">
      <c r="C50" s="127" t="s">
        <v>73</v>
      </c>
      <c r="D50" s="130"/>
    </row>
    <row r="51" spans="2:7" ht="16" customHeight="1">
      <c r="C51" s="127" t="s">
        <v>67</v>
      </c>
      <c r="D51" s="131">
        <f>IFERROR((-PMT(D48/D50,D49*D50,D47)),0)</f>
        <v>0</v>
      </c>
    </row>
    <row r="52" spans="2:7" ht="16" customHeight="1">
      <c r="C52" s="127" t="s">
        <v>59</v>
      </c>
      <c r="D52" s="131">
        <f>SUM(D57:D174)</f>
        <v>0</v>
      </c>
      <c r="G52" s="132"/>
    </row>
    <row r="53" spans="2:7" ht="16" customHeight="1" thickBot="1">
      <c r="C53" s="133" t="s">
        <v>74</v>
      </c>
      <c r="D53" s="134">
        <f>D47+D52</f>
        <v>0</v>
      </c>
    </row>
    <row r="55" spans="2:7" hidden="1">
      <c r="B55" t="s">
        <v>76</v>
      </c>
    </row>
    <row r="56" spans="2:7" hidden="1">
      <c r="B56" s="16" t="s">
        <v>67</v>
      </c>
      <c r="C56" s="104" t="s">
        <v>68</v>
      </c>
      <c r="D56" s="104" t="s">
        <v>69</v>
      </c>
      <c r="E56" s="3"/>
      <c r="F56" s="3"/>
      <c r="G56" s="16" t="s">
        <v>70</v>
      </c>
    </row>
    <row r="57" spans="2:7" hidden="1">
      <c r="B57" s="135">
        <f>$D$51</f>
        <v>0</v>
      </c>
      <c r="C57" s="135" t="e">
        <f>B57-D57</f>
        <v>#VALUE!</v>
      </c>
      <c r="D57" s="135" t="str">
        <f>IF(ISERROR(D47*D48/D50),"",D47*D48/D50)</f>
        <v/>
      </c>
      <c r="G57" s="135" t="e">
        <f>D47-C57</f>
        <v>#VALUE!</v>
      </c>
    </row>
    <row r="58" spans="2:7" hidden="1">
      <c r="B58" s="135" t="e">
        <f>IF(G57=0,0,$D$51)</f>
        <v>#VALUE!</v>
      </c>
      <c r="C58" s="135" t="e">
        <f t="shared" ref="C58:C121" si="0">B58-D58</f>
        <v>#VALUE!</v>
      </c>
      <c r="D58" s="135" t="str">
        <f>IF(ISERROR(G57*$D$48/$D$50),"",G57*$D$48/$D$50)</f>
        <v/>
      </c>
      <c r="G58" s="135" t="e">
        <f>IF(G57&gt;0.000001,G57-C58,0)</f>
        <v>#VALUE!</v>
      </c>
    </row>
    <row r="59" spans="2:7" hidden="1">
      <c r="B59" s="135" t="e">
        <f t="shared" ref="B59:B122" si="1">IF(G58=0,0,$D$51)</f>
        <v>#VALUE!</v>
      </c>
      <c r="C59" s="135" t="e">
        <f t="shared" si="0"/>
        <v>#VALUE!</v>
      </c>
      <c r="D59" s="135" t="str">
        <f t="shared" ref="D59:D122" si="2">IF(ISERROR(G58*$D$48/$D$50),"",G58*$D$48/$D$50)</f>
        <v/>
      </c>
      <c r="G59" s="135" t="e">
        <f t="shared" ref="G59:G122" si="3">IF(G58&gt;0.000001,G58-C59,0)</f>
        <v>#VALUE!</v>
      </c>
    </row>
    <row r="60" spans="2:7" hidden="1">
      <c r="B60" s="135" t="e">
        <f t="shared" si="1"/>
        <v>#VALUE!</v>
      </c>
      <c r="C60" s="135" t="e">
        <f t="shared" si="0"/>
        <v>#VALUE!</v>
      </c>
      <c r="D60" s="135" t="str">
        <f t="shared" si="2"/>
        <v/>
      </c>
      <c r="G60" s="135" t="e">
        <f t="shared" si="3"/>
        <v>#VALUE!</v>
      </c>
    </row>
    <row r="61" spans="2:7" hidden="1">
      <c r="B61" s="135" t="e">
        <f t="shared" si="1"/>
        <v>#VALUE!</v>
      </c>
      <c r="C61" s="135" t="e">
        <f t="shared" si="0"/>
        <v>#VALUE!</v>
      </c>
      <c r="D61" s="135" t="str">
        <f t="shared" si="2"/>
        <v/>
      </c>
      <c r="G61" s="135" t="e">
        <f t="shared" si="3"/>
        <v>#VALUE!</v>
      </c>
    </row>
    <row r="62" spans="2:7" hidden="1">
      <c r="B62" s="135" t="e">
        <f t="shared" si="1"/>
        <v>#VALUE!</v>
      </c>
      <c r="C62" s="135" t="e">
        <f t="shared" si="0"/>
        <v>#VALUE!</v>
      </c>
      <c r="D62" s="135" t="str">
        <f t="shared" si="2"/>
        <v/>
      </c>
      <c r="G62" s="135" t="e">
        <f t="shared" si="3"/>
        <v>#VALUE!</v>
      </c>
    </row>
    <row r="63" spans="2:7" hidden="1">
      <c r="B63" s="135" t="e">
        <f t="shared" si="1"/>
        <v>#VALUE!</v>
      </c>
      <c r="C63" s="135" t="e">
        <f t="shared" si="0"/>
        <v>#VALUE!</v>
      </c>
      <c r="D63" s="135" t="str">
        <f t="shared" si="2"/>
        <v/>
      </c>
      <c r="G63" s="135" t="e">
        <f t="shared" si="3"/>
        <v>#VALUE!</v>
      </c>
    </row>
    <row r="64" spans="2:7" hidden="1">
      <c r="B64" s="135" t="e">
        <f t="shared" si="1"/>
        <v>#VALUE!</v>
      </c>
      <c r="C64" s="135" t="e">
        <f t="shared" si="0"/>
        <v>#VALUE!</v>
      </c>
      <c r="D64" s="135" t="str">
        <f t="shared" si="2"/>
        <v/>
      </c>
      <c r="G64" s="135" t="e">
        <f t="shared" si="3"/>
        <v>#VALUE!</v>
      </c>
    </row>
    <row r="65" spans="2:7" hidden="1">
      <c r="B65" s="135" t="e">
        <f t="shared" si="1"/>
        <v>#VALUE!</v>
      </c>
      <c r="C65" s="135" t="e">
        <f t="shared" si="0"/>
        <v>#VALUE!</v>
      </c>
      <c r="D65" s="135" t="str">
        <f t="shared" si="2"/>
        <v/>
      </c>
      <c r="G65" s="135" t="e">
        <f t="shared" si="3"/>
        <v>#VALUE!</v>
      </c>
    </row>
    <row r="66" spans="2:7" hidden="1">
      <c r="B66" s="135" t="e">
        <f t="shared" si="1"/>
        <v>#VALUE!</v>
      </c>
      <c r="C66" s="135" t="e">
        <f t="shared" si="0"/>
        <v>#VALUE!</v>
      </c>
      <c r="D66" s="135" t="str">
        <f t="shared" si="2"/>
        <v/>
      </c>
      <c r="G66" s="135" t="e">
        <f t="shared" si="3"/>
        <v>#VALUE!</v>
      </c>
    </row>
    <row r="67" spans="2:7" hidden="1">
      <c r="B67" s="135" t="e">
        <f t="shared" si="1"/>
        <v>#VALUE!</v>
      </c>
      <c r="C67" s="135" t="e">
        <f t="shared" si="0"/>
        <v>#VALUE!</v>
      </c>
      <c r="D67" s="135" t="str">
        <f t="shared" si="2"/>
        <v/>
      </c>
      <c r="G67" s="135" t="e">
        <f t="shared" si="3"/>
        <v>#VALUE!</v>
      </c>
    </row>
    <row r="68" spans="2:7" hidden="1">
      <c r="B68" s="135" t="e">
        <f t="shared" si="1"/>
        <v>#VALUE!</v>
      </c>
      <c r="C68" s="135" t="e">
        <f t="shared" si="0"/>
        <v>#VALUE!</v>
      </c>
      <c r="D68" s="135" t="str">
        <f t="shared" si="2"/>
        <v/>
      </c>
      <c r="G68" s="135" t="e">
        <f t="shared" si="3"/>
        <v>#VALUE!</v>
      </c>
    </row>
    <row r="69" spans="2:7" hidden="1">
      <c r="B69" s="135" t="e">
        <f t="shared" si="1"/>
        <v>#VALUE!</v>
      </c>
      <c r="C69" s="135" t="e">
        <f t="shared" si="0"/>
        <v>#VALUE!</v>
      </c>
      <c r="D69" s="135" t="str">
        <f t="shared" si="2"/>
        <v/>
      </c>
      <c r="G69" s="135" t="e">
        <f t="shared" si="3"/>
        <v>#VALUE!</v>
      </c>
    </row>
    <row r="70" spans="2:7" hidden="1">
      <c r="B70" s="135" t="e">
        <f t="shared" si="1"/>
        <v>#VALUE!</v>
      </c>
      <c r="C70" s="135" t="e">
        <f t="shared" si="0"/>
        <v>#VALUE!</v>
      </c>
      <c r="D70" s="135" t="str">
        <f t="shared" si="2"/>
        <v/>
      </c>
      <c r="G70" s="135" t="e">
        <f t="shared" si="3"/>
        <v>#VALUE!</v>
      </c>
    </row>
    <row r="71" spans="2:7" hidden="1">
      <c r="B71" s="135" t="e">
        <f t="shared" si="1"/>
        <v>#VALUE!</v>
      </c>
      <c r="C71" s="135" t="e">
        <f t="shared" si="0"/>
        <v>#VALUE!</v>
      </c>
      <c r="D71" s="135" t="str">
        <f t="shared" si="2"/>
        <v/>
      </c>
      <c r="G71" s="135" t="e">
        <f t="shared" si="3"/>
        <v>#VALUE!</v>
      </c>
    </row>
    <row r="72" spans="2:7" hidden="1">
      <c r="B72" s="135" t="e">
        <f t="shared" si="1"/>
        <v>#VALUE!</v>
      </c>
      <c r="C72" s="135" t="e">
        <f t="shared" si="0"/>
        <v>#VALUE!</v>
      </c>
      <c r="D72" s="135" t="str">
        <f t="shared" si="2"/>
        <v/>
      </c>
      <c r="G72" s="135" t="e">
        <f t="shared" si="3"/>
        <v>#VALUE!</v>
      </c>
    </row>
    <row r="73" spans="2:7" hidden="1">
      <c r="B73" s="135" t="e">
        <f t="shared" si="1"/>
        <v>#VALUE!</v>
      </c>
      <c r="C73" s="135" t="e">
        <f t="shared" si="0"/>
        <v>#VALUE!</v>
      </c>
      <c r="D73" s="135" t="str">
        <f t="shared" si="2"/>
        <v/>
      </c>
      <c r="G73" s="135" t="e">
        <f t="shared" si="3"/>
        <v>#VALUE!</v>
      </c>
    </row>
    <row r="74" spans="2:7" hidden="1">
      <c r="B74" s="135" t="e">
        <f t="shared" si="1"/>
        <v>#VALUE!</v>
      </c>
      <c r="C74" s="135" t="e">
        <f t="shared" si="0"/>
        <v>#VALUE!</v>
      </c>
      <c r="D74" s="135" t="str">
        <f t="shared" si="2"/>
        <v/>
      </c>
      <c r="G74" s="135" t="e">
        <f t="shared" si="3"/>
        <v>#VALUE!</v>
      </c>
    </row>
    <row r="75" spans="2:7" hidden="1">
      <c r="B75" s="135" t="e">
        <f t="shared" si="1"/>
        <v>#VALUE!</v>
      </c>
      <c r="C75" s="135" t="e">
        <f t="shared" si="0"/>
        <v>#VALUE!</v>
      </c>
      <c r="D75" s="135" t="str">
        <f t="shared" si="2"/>
        <v/>
      </c>
      <c r="G75" s="135" t="e">
        <f t="shared" si="3"/>
        <v>#VALUE!</v>
      </c>
    </row>
    <row r="76" spans="2:7" hidden="1">
      <c r="B76" s="135" t="e">
        <f t="shared" si="1"/>
        <v>#VALUE!</v>
      </c>
      <c r="C76" s="135" t="e">
        <f t="shared" si="0"/>
        <v>#VALUE!</v>
      </c>
      <c r="D76" s="135" t="str">
        <f t="shared" si="2"/>
        <v/>
      </c>
      <c r="G76" s="135" t="e">
        <f t="shared" si="3"/>
        <v>#VALUE!</v>
      </c>
    </row>
    <row r="77" spans="2:7" hidden="1">
      <c r="B77" s="135" t="e">
        <f t="shared" si="1"/>
        <v>#VALUE!</v>
      </c>
      <c r="C77" s="135" t="e">
        <f t="shared" si="0"/>
        <v>#VALUE!</v>
      </c>
      <c r="D77" s="135" t="str">
        <f t="shared" si="2"/>
        <v/>
      </c>
      <c r="G77" s="135" t="e">
        <f t="shared" si="3"/>
        <v>#VALUE!</v>
      </c>
    </row>
    <row r="78" spans="2:7" hidden="1">
      <c r="B78" s="135" t="e">
        <f t="shared" si="1"/>
        <v>#VALUE!</v>
      </c>
      <c r="C78" s="135" t="e">
        <f t="shared" si="0"/>
        <v>#VALUE!</v>
      </c>
      <c r="D78" s="135" t="str">
        <f t="shared" si="2"/>
        <v/>
      </c>
      <c r="G78" s="135" t="e">
        <f t="shared" si="3"/>
        <v>#VALUE!</v>
      </c>
    </row>
    <row r="79" spans="2:7" hidden="1">
      <c r="B79" s="135" t="e">
        <f t="shared" si="1"/>
        <v>#VALUE!</v>
      </c>
      <c r="C79" s="135" t="e">
        <f t="shared" si="0"/>
        <v>#VALUE!</v>
      </c>
      <c r="D79" s="135" t="str">
        <f t="shared" si="2"/>
        <v/>
      </c>
      <c r="G79" s="135" t="e">
        <f t="shared" si="3"/>
        <v>#VALUE!</v>
      </c>
    </row>
    <row r="80" spans="2:7" hidden="1">
      <c r="B80" s="135" t="e">
        <f t="shared" si="1"/>
        <v>#VALUE!</v>
      </c>
      <c r="C80" s="135" t="e">
        <f t="shared" si="0"/>
        <v>#VALUE!</v>
      </c>
      <c r="D80" s="135" t="str">
        <f t="shared" si="2"/>
        <v/>
      </c>
      <c r="G80" s="135" t="e">
        <f t="shared" si="3"/>
        <v>#VALUE!</v>
      </c>
    </row>
    <row r="81" spans="2:7" hidden="1">
      <c r="B81" s="135" t="e">
        <f t="shared" si="1"/>
        <v>#VALUE!</v>
      </c>
      <c r="C81" s="135" t="e">
        <f t="shared" si="0"/>
        <v>#VALUE!</v>
      </c>
      <c r="D81" s="135" t="str">
        <f t="shared" si="2"/>
        <v/>
      </c>
      <c r="G81" s="135" t="e">
        <f t="shared" si="3"/>
        <v>#VALUE!</v>
      </c>
    </row>
    <row r="82" spans="2:7" hidden="1">
      <c r="B82" s="135" t="e">
        <f t="shared" si="1"/>
        <v>#VALUE!</v>
      </c>
      <c r="C82" s="135" t="e">
        <f t="shared" si="0"/>
        <v>#VALUE!</v>
      </c>
      <c r="D82" s="135" t="str">
        <f t="shared" si="2"/>
        <v/>
      </c>
      <c r="G82" s="135" t="e">
        <f t="shared" si="3"/>
        <v>#VALUE!</v>
      </c>
    </row>
    <row r="83" spans="2:7" hidden="1">
      <c r="B83" s="135" t="e">
        <f t="shared" si="1"/>
        <v>#VALUE!</v>
      </c>
      <c r="C83" s="135" t="e">
        <f t="shared" si="0"/>
        <v>#VALUE!</v>
      </c>
      <c r="D83" s="135" t="str">
        <f t="shared" si="2"/>
        <v/>
      </c>
      <c r="G83" s="135" t="e">
        <f t="shared" si="3"/>
        <v>#VALUE!</v>
      </c>
    </row>
    <row r="84" spans="2:7" hidden="1">
      <c r="B84" s="135" t="e">
        <f t="shared" si="1"/>
        <v>#VALUE!</v>
      </c>
      <c r="C84" s="135" t="e">
        <f t="shared" si="0"/>
        <v>#VALUE!</v>
      </c>
      <c r="D84" s="135" t="str">
        <f t="shared" si="2"/>
        <v/>
      </c>
      <c r="G84" s="135" t="e">
        <f t="shared" si="3"/>
        <v>#VALUE!</v>
      </c>
    </row>
    <row r="85" spans="2:7" hidden="1">
      <c r="B85" s="135" t="e">
        <f t="shared" si="1"/>
        <v>#VALUE!</v>
      </c>
      <c r="C85" s="135" t="e">
        <f t="shared" si="0"/>
        <v>#VALUE!</v>
      </c>
      <c r="D85" s="135" t="str">
        <f t="shared" si="2"/>
        <v/>
      </c>
      <c r="G85" s="135" t="e">
        <f t="shared" si="3"/>
        <v>#VALUE!</v>
      </c>
    </row>
    <row r="86" spans="2:7" hidden="1">
      <c r="B86" s="135" t="e">
        <f t="shared" si="1"/>
        <v>#VALUE!</v>
      </c>
      <c r="C86" s="135" t="e">
        <f t="shared" si="0"/>
        <v>#VALUE!</v>
      </c>
      <c r="D86" s="135" t="str">
        <f t="shared" si="2"/>
        <v/>
      </c>
      <c r="G86" s="135" t="e">
        <f t="shared" si="3"/>
        <v>#VALUE!</v>
      </c>
    </row>
    <row r="87" spans="2:7" hidden="1">
      <c r="B87" s="135" t="e">
        <f t="shared" si="1"/>
        <v>#VALUE!</v>
      </c>
      <c r="C87" s="135" t="e">
        <f t="shared" si="0"/>
        <v>#VALUE!</v>
      </c>
      <c r="D87" s="135" t="str">
        <f t="shared" si="2"/>
        <v/>
      </c>
      <c r="G87" s="135" t="e">
        <f t="shared" si="3"/>
        <v>#VALUE!</v>
      </c>
    </row>
    <row r="88" spans="2:7" hidden="1">
      <c r="B88" s="135" t="e">
        <f t="shared" si="1"/>
        <v>#VALUE!</v>
      </c>
      <c r="C88" s="135" t="e">
        <f t="shared" si="0"/>
        <v>#VALUE!</v>
      </c>
      <c r="D88" s="135" t="str">
        <f t="shared" si="2"/>
        <v/>
      </c>
      <c r="G88" s="135" t="e">
        <f t="shared" si="3"/>
        <v>#VALUE!</v>
      </c>
    </row>
    <row r="89" spans="2:7" hidden="1">
      <c r="B89" s="135" t="e">
        <f t="shared" si="1"/>
        <v>#VALUE!</v>
      </c>
      <c r="C89" s="135" t="e">
        <f t="shared" si="0"/>
        <v>#VALUE!</v>
      </c>
      <c r="D89" s="135" t="str">
        <f t="shared" si="2"/>
        <v/>
      </c>
      <c r="G89" s="135" t="e">
        <f t="shared" si="3"/>
        <v>#VALUE!</v>
      </c>
    </row>
    <row r="90" spans="2:7" hidden="1">
      <c r="B90" s="135" t="e">
        <f t="shared" si="1"/>
        <v>#VALUE!</v>
      </c>
      <c r="C90" s="135" t="e">
        <f t="shared" si="0"/>
        <v>#VALUE!</v>
      </c>
      <c r="D90" s="135" t="str">
        <f t="shared" si="2"/>
        <v/>
      </c>
      <c r="G90" s="135" t="e">
        <f t="shared" si="3"/>
        <v>#VALUE!</v>
      </c>
    </row>
    <row r="91" spans="2:7" hidden="1">
      <c r="B91" s="135" t="e">
        <f t="shared" si="1"/>
        <v>#VALUE!</v>
      </c>
      <c r="C91" s="135" t="e">
        <f t="shared" si="0"/>
        <v>#VALUE!</v>
      </c>
      <c r="D91" s="135" t="str">
        <f t="shared" si="2"/>
        <v/>
      </c>
      <c r="G91" s="135" t="e">
        <f t="shared" si="3"/>
        <v>#VALUE!</v>
      </c>
    </row>
    <row r="92" spans="2:7" hidden="1">
      <c r="B92" s="135" t="e">
        <f t="shared" si="1"/>
        <v>#VALUE!</v>
      </c>
      <c r="C92" s="135" t="e">
        <f t="shared" si="0"/>
        <v>#VALUE!</v>
      </c>
      <c r="D92" s="135" t="str">
        <f t="shared" si="2"/>
        <v/>
      </c>
      <c r="G92" s="135" t="e">
        <f t="shared" si="3"/>
        <v>#VALUE!</v>
      </c>
    </row>
    <row r="93" spans="2:7" hidden="1">
      <c r="B93" s="135" t="e">
        <f t="shared" si="1"/>
        <v>#VALUE!</v>
      </c>
      <c r="C93" s="135" t="e">
        <f t="shared" si="0"/>
        <v>#VALUE!</v>
      </c>
      <c r="D93" s="135" t="str">
        <f t="shared" si="2"/>
        <v/>
      </c>
      <c r="G93" s="135" t="e">
        <f t="shared" si="3"/>
        <v>#VALUE!</v>
      </c>
    </row>
    <row r="94" spans="2:7" hidden="1">
      <c r="B94" s="135" t="e">
        <f t="shared" si="1"/>
        <v>#VALUE!</v>
      </c>
      <c r="C94" s="135" t="e">
        <f t="shared" si="0"/>
        <v>#VALUE!</v>
      </c>
      <c r="D94" s="135" t="str">
        <f t="shared" si="2"/>
        <v/>
      </c>
      <c r="G94" s="135" t="e">
        <f t="shared" si="3"/>
        <v>#VALUE!</v>
      </c>
    </row>
    <row r="95" spans="2:7" hidden="1">
      <c r="B95" s="135" t="e">
        <f t="shared" si="1"/>
        <v>#VALUE!</v>
      </c>
      <c r="C95" s="135" t="e">
        <f t="shared" si="0"/>
        <v>#VALUE!</v>
      </c>
      <c r="D95" s="135" t="str">
        <f t="shared" si="2"/>
        <v/>
      </c>
      <c r="G95" s="135" t="e">
        <f t="shared" si="3"/>
        <v>#VALUE!</v>
      </c>
    </row>
    <row r="96" spans="2:7" hidden="1">
      <c r="B96" s="135" t="e">
        <f t="shared" si="1"/>
        <v>#VALUE!</v>
      </c>
      <c r="C96" s="135" t="e">
        <f t="shared" si="0"/>
        <v>#VALUE!</v>
      </c>
      <c r="D96" s="135" t="str">
        <f t="shared" si="2"/>
        <v/>
      </c>
      <c r="G96" s="135" t="e">
        <f t="shared" si="3"/>
        <v>#VALUE!</v>
      </c>
    </row>
    <row r="97" spans="2:7" hidden="1">
      <c r="B97" s="135" t="e">
        <f t="shared" si="1"/>
        <v>#VALUE!</v>
      </c>
      <c r="C97" s="135" t="e">
        <f t="shared" si="0"/>
        <v>#VALUE!</v>
      </c>
      <c r="D97" s="135" t="str">
        <f t="shared" si="2"/>
        <v/>
      </c>
      <c r="G97" s="135" t="e">
        <f t="shared" si="3"/>
        <v>#VALUE!</v>
      </c>
    </row>
    <row r="98" spans="2:7" hidden="1">
      <c r="B98" s="135" t="e">
        <f t="shared" si="1"/>
        <v>#VALUE!</v>
      </c>
      <c r="C98" s="135" t="e">
        <f t="shared" si="0"/>
        <v>#VALUE!</v>
      </c>
      <c r="D98" s="135" t="str">
        <f t="shared" si="2"/>
        <v/>
      </c>
      <c r="G98" s="135" t="e">
        <f t="shared" si="3"/>
        <v>#VALUE!</v>
      </c>
    </row>
    <row r="99" spans="2:7" hidden="1">
      <c r="B99" s="135" t="e">
        <f t="shared" si="1"/>
        <v>#VALUE!</v>
      </c>
      <c r="C99" s="135" t="e">
        <f t="shared" si="0"/>
        <v>#VALUE!</v>
      </c>
      <c r="D99" s="135" t="str">
        <f t="shared" si="2"/>
        <v/>
      </c>
      <c r="G99" s="135" t="e">
        <f t="shared" si="3"/>
        <v>#VALUE!</v>
      </c>
    </row>
    <row r="100" spans="2:7" hidden="1">
      <c r="B100" s="135" t="e">
        <f t="shared" si="1"/>
        <v>#VALUE!</v>
      </c>
      <c r="C100" s="135" t="e">
        <f t="shared" si="0"/>
        <v>#VALUE!</v>
      </c>
      <c r="D100" s="135" t="str">
        <f t="shared" si="2"/>
        <v/>
      </c>
      <c r="G100" s="135" t="e">
        <f t="shared" si="3"/>
        <v>#VALUE!</v>
      </c>
    </row>
    <row r="101" spans="2:7" hidden="1">
      <c r="B101" s="135" t="e">
        <f t="shared" si="1"/>
        <v>#VALUE!</v>
      </c>
      <c r="C101" s="135" t="e">
        <f t="shared" si="0"/>
        <v>#VALUE!</v>
      </c>
      <c r="D101" s="135" t="str">
        <f t="shared" si="2"/>
        <v/>
      </c>
      <c r="G101" s="135" t="e">
        <f t="shared" si="3"/>
        <v>#VALUE!</v>
      </c>
    </row>
    <row r="102" spans="2:7" hidden="1">
      <c r="B102" s="135" t="e">
        <f t="shared" si="1"/>
        <v>#VALUE!</v>
      </c>
      <c r="C102" s="135" t="e">
        <f t="shared" si="0"/>
        <v>#VALUE!</v>
      </c>
      <c r="D102" s="135" t="str">
        <f t="shared" si="2"/>
        <v/>
      </c>
      <c r="G102" s="135" t="e">
        <f t="shared" si="3"/>
        <v>#VALUE!</v>
      </c>
    </row>
    <row r="103" spans="2:7" hidden="1">
      <c r="B103" s="135" t="e">
        <f t="shared" si="1"/>
        <v>#VALUE!</v>
      </c>
      <c r="C103" s="135" t="e">
        <f t="shared" si="0"/>
        <v>#VALUE!</v>
      </c>
      <c r="D103" s="135" t="str">
        <f t="shared" si="2"/>
        <v/>
      </c>
      <c r="G103" s="135" t="e">
        <f t="shared" si="3"/>
        <v>#VALUE!</v>
      </c>
    </row>
    <row r="104" spans="2:7" hidden="1">
      <c r="B104" s="135" t="e">
        <f t="shared" si="1"/>
        <v>#VALUE!</v>
      </c>
      <c r="C104" s="135" t="e">
        <f t="shared" si="0"/>
        <v>#VALUE!</v>
      </c>
      <c r="D104" s="135" t="str">
        <f t="shared" si="2"/>
        <v/>
      </c>
      <c r="G104" s="135" t="e">
        <f t="shared" si="3"/>
        <v>#VALUE!</v>
      </c>
    </row>
    <row r="105" spans="2:7" hidden="1">
      <c r="B105" s="135" t="e">
        <f t="shared" si="1"/>
        <v>#VALUE!</v>
      </c>
      <c r="C105" s="135" t="e">
        <f t="shared" si="0"/>
        <v>#VALUE!</v>
      </c>
      <c r="D105" s="135" t="str">
        <f t="shared" si="2"/>
        <v/>
      </c>
      <c r="G105" s="135" t="e">
        <f t="shared" si="3"/>
        <v>#VALUE!</v>
      </c>
    </row>
    <row r="106" spans="2:7" hidden="1">
      <c r="B106" s="135" t="e">
        <f t="shared" si="1"/>
        <v>#VALUE!</v>
      </c>
      <c r="C106" s="135" t="e">
        <f t="shared" si="0"/>
        <v>#VALUE!</v>
      </c>
      <c r="D106" s="135" t="str">
        <f t="shared" si="2"/>
        <v/>
      </c>
      <c r="G106" s="135" t="e">
        <f t="shared" si="3"/>
        <v>#VALUE!</v>
      </c>
    </row>
    <row r="107" spans="2:7" hidden="1">
      <c r="B107" s="135" t="e">
        <f t="shared" si="1"/>
        <v>#VALUE!</v>
      </c>
      <c r="C107" s="135" t="e">
        <f t="shared" si="0"/>
        <v>#VALUE!</v>
      </c>
      <c r="D107" s="135" t="str">
        <f t="shared" si="2"/>
        <v/>
      </c>
      <c r="G107" s="135" t="e">
        <f t="shared" si="3"/>
        <v>#VALUE!</v>
      </c>
    </row>
    <row r="108" spans="2:7" hidden="1">
      <c r="B108" s="135" t="e">
        <f t="shared" si="1"/>
        <v>#VALUE!</v>
      </c>
      <c r="C108" s="135" t="e">
        <f t="shared" si="0"/>
        <v>#VALUE!</v>
      </c>
      <c r="D108" s="135" t="str">
        <f t="shared" si="2"/>
        <v/>
      </c>
      <c r="G108" s="135" t="e">
        <f t="shared" si="3"/>
        <v>#VALUE!</v>
      </c>
    </row>
    <row r="109" spans="2:7" hidden="1">
      <c r="B109" s="135" t="e">
        <f t="shared" si="1"/>
        <v>#VALUE!</v>
      </c>
      <c r="C109" s="135" t="e">
        <f t="shared" si="0"/>
        <v>#VALUE!</v>
      </c>
      <c r="D109" s="135" t="str">
        <f t="shared" si="2"/>
        <v/>
      </c>
      <c r="G109" s="135" t="e">
        <f t="shared" si="3"/>
        <v>#VALUE!</v>
      </c>
    </row>
    <row r="110" spans="2:7" hidden="1">
      <c r="B110" s="135" t="e">
        <f t="shared" si="1"/>
        <v>#VALUE!</v>
      </c>
      <c r="C110" s="135" t="e">
        <f t="shared" si="0"/>
        <v>#VALUE!</v>
      </c>
      <c r="D110" s="135" t="str">
        <f t="shared" si="2"/>
        <v/>
      </c>
      <c r="G110" s="135" t="e">
        <f t="shared" si="3"/>
        <v>#VALUE!</v>
      </c>
    </row>
    <row r="111" spans="2:7" hidden="1">
      <c r="B111" s="135" t="e">
        <f t="shared" si="1"/>
        <v>#VALUE!</v>
      </c>
      <c r="C111" s="135" t="e">
        <f t="shared" si="0"/>
        <v>#VALUE!</v>
      </c>
      <c r="D111" s="135" t="str">
        <f t="shared" si="2"/>
        <v/>
      </c>
      <c r="G111" s="135" t="e">
        <f t="shared" si="3"/>
        <v>#VALUE!</v>
      </c>
    </row>
    <row r="112" spans="2:7" hidden="1">
      <c r="B112" s="135" t="e">
        <f t="shared" si="1"/>
        <v>#VALUE!</v>
      </c>
      <c r="C112" s="135" t="e">
        <f t="shared" si="0"/>
        <v>#VALUE!</v>
      </c>
      <c r="D112" s="135" t="str">
        <f t="shared" si="2"/>
        <v/>
      </c>
      <c r="G112" s="135" t="e">
        <f t="shared" si="3"/>
        <v>#VALUE!</v>
      </c>
    </row>
    <row r="113" spans="2:7" hidden="1">
      <c r="B113" s="135" t="e">
        <f t="shared" si="1"/>
        <v>#VALUE!</v>
      </c>
      <c r="C113" s="135" t="e">
        <f t="shared" si="0"/>
        <v>#VALUE!</v>
      </c>
      <c r="D113" s="135" t="str">
        <f t="shared" si="2"/>
        <v/>
      </c>
      <c r="G113" s="135" t="e">
        <f t="shared" si="3"/>
        <v>#VALUE!</v>
      </c>
    </row>
    <row r="114" spans="2:7" hidden="1">
      <c r="B114" s="135" t="e">
        <f t="shared" si="1"/>
        <v>#VALUE!</v>
      </c>
      <c r="C114" s="135" t="e">
        <f t="shared" si="0"/>
        <v>#VALUE!</v>
      </c>
      <c r="D114" s="135" t="str">
        <f t="shared" si="2"/>
        <v/>
      </c>
      <c r="G114" s="135" t="e">
        <f t="shared" si="3"/>
        <v>#VALUE!</v>
      </c>
    </row>
    <row r="115" spans="2:7" hidden="1">
      <c r="B115" s="135" t="e">
        <f t="shared" si="1"/>
        <v>#VALUE!</v>
      </c>
      <c r="C115" s="135" t="e">
        <f t="shared" si="0"/>
        <v>#VALUE!</v>
      </c>
      <c r="D115" s="135" t="str">
        <f t="shared" si="2"/>
        <v/>
      </c>
      <c r="G115" s="135" t="e">
        <f t="shared" si="3"/>
        <v>#VALUE!</v>
      </c>
    </row>
    <row r="116" spans="2:7" hidden="1">
      <c r="B116" s="135" t="e">
        <f t="shared" si="1"/>
        <v>#VALUE!</v>
      </c>
      <c r="C116" s="135" t="e">
        <f t="shared" si="0"/>
        <v>#VALUE!</v>
      </c>
      <c r="D116" s="135" t="str">
        <f t="shared" si="2"/>
        <v/>
      </c>
      <c r="G116" s="135" t="e">
        <f t="shared" si="3"/>
        <v>#VALUE!</v>
      </c>
    </row>
    <row r="117" spans="2:7" hidden="1">
      <c r="B117" s="135" t="e">
        <f t="shared" si="1"/>
        <v>#VALUE!</v>
      </c>
      <c r="C117" s="135" t="e">
        <f t="shared" si="0"/>
        <v>#VALUE!</v>
      </c>
      <c r="D117" s="135" t="str">
        <f t="shared" si="2"/>
        <v/>
      </c>
      <c r="G117" s="135" t="e">
        <f t="shared" si="3"/>
        <v>#VALUE!</v>
      </c>
    </row>
    <row r="118" spans="2:7" hidden="1">
      <c r="B118" s="135" t="e">
        <f t="shared" si="1"/>
        <v>#VALUE!</v>
      </c>
      <c r="C118" s="135" t="e">
        <f t="shared" si="0"/>
        <v>#VALUE!</v>
      </c>
      <c r="D118" s="135" t="str">
        <f t="shared" si="2"/>
        <v/>
      </c>
      <c r="G118" s="135" t="e">
        <f t="shared" si="3"/>
        <v>#VALUE!</v>
      </c>
    </row>
    <row r="119" spans="2:7" hidden="1">
      <c r="B119" s="135" t="e">
        <f t="shared" si="1"/>
        <v>#VALUE!</v>
      </c>
      <c r="C119" s="135" t="e">
        <f t="shared" si="0"/>
        <v>#VALUE!</v>
      </c>
      <c r="D119" s="135" t="str">
        <f t="shared" si="2"/>
        <v/>
      </c>
      <c r="G119" s="135" t="e">
        <f t="shared" si="3"/>
        <v>#VALUE!</v>
      </c>
    </row>
    <row r="120" spans="2:7" hidden="1">
      <c r="B120" s="135" t="e">
        <f t="shared" si="1"/>
        <v>#VALUE!</v>
      </c>
      <c r="C120" s="135" t="e">
        <f t="shared" si="0"/>
        <v>#VALUE!</v>
      </c>
      <c r="D120" s="135" t="str">
        <f t="shared" si="2"/>
        <v/>
      </c>
      <c r="G120" s="135" t="e">
        <f t="shared" si="3"/>
        <v>#VALUE!</v>
      </c>
    </row>
    <row r="121" spans="2:7" hidden="1">
      <c r="B121" s="135" t="e">
        <f t="shared" si="1"/>
        <v>#VALUE!</v>
      </c>
      <c r="C121" s="135" t="e">
        <f t="shared" si="0"/>
        <v>#VALUE!</v>
      </c>
      <c r="D121" s="135" t="str">
        <f t="shared" si="2"/>
        <v/>
      </c>
      <c r="G121" s="135" t="e">
        <f t="shared" si="3"/>
        <v>#VALUE!</v>
      </c>
    </row>
    <row r="122" spans="2:7" hidden="1">
      <c r="B122" s="135" t="e">
        <f t="shared" si="1"/>
        <v>#VALUE!</v>
      </c>
      <c r="C122" s="135" t="e">
        <f t="shared" ref="C122:C174" si="4">B122-D122</f>
        <v>#VALUE!</v>
      </c>
      <c r="D122" s="135" t="str">
        <f t="shared" si="2"/>
        <v/>
      </c>
      <c r="G122" s="135" t="e">
        <f t="shared" si="3"/>
        <v>#VALUE!</v>
      </c>
    </row>
    <row r="123" spans="2:7" hidden="1">
      <c r="B123" s="135" t="e">
        <f t="shared" ref="B123:B174" si="5">IF(G122=0,0,$D$51)</f>
        <v>#VALUE!</v>
      </c>
      <c r="C123" s="135" t="e">
        <f t="shared" si="4"/>
        <v>#VALUE!</v>
      </c>
      <c r="D123" s="135" t="str">
        <f t="shared" ref="D123:D174" si="6">IF(ISERROR(G122*$D$48/$D$50),"",G122*$D$48/$D$50)</f>
        <v/>
      </c>
      <c r="G123" s="135" t="e">
        <f t="shared" ref="G123:G174" si="7">IF(G122&gt;0.000001,G122-C123,0)</f>
        <v>#VALUE!</v>
      </c>
    </row>
    <row r="124" spans="2:7" hidden="1">
      <c r="B124" s="135" t="e">
        <f t="shared" si="5"/>
        <v>#VALUE!</v>
      </c>
      <c r="C124" s="135" t="e">
        <f t="shared" si="4"/>
        <v>#VALUE!</v>
      </c>
      <c r="D124" s="135" t="str">
        <f t="shared" si="6"/>
        <v/>
      </c>
      <c r="G124" s="135" t="e">
        <f t="shared" si="7"/>
        <v>#VALUE!</v>
      </c>
    </row>
    <row r="125" spans="2:7" hidden="1">
      <c r="B125" s="135" t="e">
        <f t="shared" si="5"/>
        <v>#VALUE!</v>
      </c>
      <c r="C125" s="135" t="e">
        <f t="shared" si="4"/>
        <v>#VALUE!</v>
      </c>
      <c r="D125" s="135" t="str">
        <f t="shared" si="6"/>
        <v/>
      </c>
      <c r="G125" s="135" t="e">
        <f t="shared" si="7"/>
        <v>#VALUE!</v>
      </c>
    </row>
    <row r="126" spans="2:7" hidden="1">
      <c r="B126" s="135" t="e">
        <f t="shared" si="5"/>
        <v>#VALUE!</v>
      </c>
      <c r="C126" s="135" t="e">
        <f t="shared" si="4"/>
        <v>#VALUE!</v>
      </c>
      <c r="D126" s="135" t="str">
        <f t="shared" si="6"/>
        <v/>
      </c>
      <c r="G126" s="135" t="e">
        <f t="shared" si="7"/>
        <v>#VALUE!</v>
      </c>
    </row>
    <row r="127" spans="2:7" hidden="1">
      <c r="B127" s="135" t="e">
        <f t="shared" si="5"/>
        <v>#VALUE!</v>
      </c>
      <c r="C127" s="135" t="e">
        <f t="shared" si="4"/>
        <v>#VALUE!</v>
      </c>
      <c r="D127" s="135" t="str">
        <f t="shared" si="6"/>
        <v/>
      </c>
      <c r="G127" s="135" t="e">
        <f t="shared" si="7"/>
        <v>#VALUE!</v>
      </c>
    </row>
    <row r="128" spans="2:7" hidden="1">
      <c r="B128" s="135" t="e">
        <f t="shared" si="5"/>
        <v>#VALUE!</v>
      </c>
      <c r="C128" s="135" t="e">
        <f t="shared" si="4"/>
        <v>#VALUE!</v>
      </c>
      <c r="D128" s="135" t="str">
        <f t="shared" si="6"/>
        <v/>
      </c>
      <c r="G128" s="135" t="e">
        <f t="shared" si="7"/>
        <v>#VALUE!</v>
      </c>
    </row>
    <row r="129" spans="2:7" hidden="1">
      <c r="B129" s="135" t="e">
        <f t="shared" si="5"/>
        <v>#VALUE!</v>
      </c>
      <c r="C129" s="135" t="e">
        <f t="shared" si="4"/>
        <v>#VALUE!</v>
      </c>
      <c r="D129" s="135" t="str">
        <f t="shared" si="6"/>
        <v/>
      </c>
      <c r="G129" s="135" t="e">
        <f t="shared" si="7"/>
        <v>#VALUE!</v>
      </c>
    </row>
    <row r="130" spans="2:7" hidden="1">
      <c r="B130" s="135" t="e">
        <f t="shared" si="5"/>
        <v>#VALUE!</v>
      </c>
      <c r="C130" s="135" t="e">
        <f t="shared" si="4"/>
        <v>#VALUE!</v>
      </c>
      <c r="D130" s="135" t="str">
        <f t="shared" si="6"/>
        <v/>
      </c>
      <c r="G130" s="135" t="e">
        <f t="shared" si="7"/>
        <v>#VALUE!</v>
      </c>
    </row>
    <row r="131" spans="2:7" hidden="1">
      <c r="B131" s="135" t="e">
        <f t="shared" si="5"/>
        <v>#VALUE!</v>
      </c>
      <c r="C131" s="135" t="e">
        <f t="shared" si="4"/>
        <v>#VALUE!</v>
      </c>
      <c r="D131" s="135" t="str">
        <f t="shared" si="6"/>
        <v/>
      </c>
      <c r="G131" s="135" t="e">
        <f t="shared" si="7"/>
        <v>#VALUE!</v>
      </c>
    </row>
    <row r="132" spans="2:7" hidden="1">
      <c r="B132" s="135" t="e">
        <f t="shared" si="5"/>
        <v>#VALUE!</v>
      </c>
      <c r="C132" s="135" t="e">
        <f t="shared" si="4"/>
        <v>#VALUE!</v>
      </c>
      <c r="D132" s="135" t="str">
        <f t="shared" si="6"/>
        <v/>
      </c>
      <c r="G132" s="135" t="e">
        <f t="shared" si="7"/>
        <v>#VALUE!</v>
      </c>
    </row>
    <row r="133" spans="2:7" hidden="1">
      <c r="B133" s="135" t="e">
        <f t="shared" si="5"/>
        <v>#VALUE!</v>
      </c>
      <c r="C133" s="135" t="e">
        <f t="shared" si="4"/>
        <v>#VALUE!</v>
      </c>
      <c r="D133" s="135" t="str">
        <f t="shared" si="6"/>
        <v/>
      </c>
      <c r="G133" s="135" t="e">
        <f t="shared" si="7"/>
        <v>#VALUE!</v>
      </c>
    </row>
    <row r="134" spans="2:7" hidden="1">
      <c r="B134" s="135" t="e">
        <f t="shared" si="5"/>
        <v>#VALUE!</v>
      </c>
      <c r="C134" s="135" t="e">
        <f t="shared" si="4"/>
        <v>#VALUE!</v>
      </c>
      <c r="D134" s="135" t="str">
        <f t="shared" si="6"/>
        <v/>
      </c>
      <c r="G134" s="135" t="e">
        <f t="shared" si="7"/>
        <v>#VALUE!</v>
      </c>
    </row>
    <row r="135" spans="2:7" hidden="1">
      <c r="B135" s="135" t="e">
        <f t="shared" si="5"/>
        <v>#VALUE!</v>
      </c>
      <c r="C135" s="135" t="e">
        <f t="shared" si="4"/>
        <v>#VALUE!</v>
      </c>
      <c r="D135" s="135" t="str">
        <f t="shared" si="6"/>
        <v/>
      </c>
      <c r="G135" s="135" t="e">
        <f t="shared" si="7"/>
        <v>#VALUE!</v>
      </c>
    </row>
    <row r="136" spans="2:7" hidden="1">
      <c r="B136" s="135" t="e">
        <f t="shared" si="5"/>
        <v>#VALUE!</v>
      </c>
      <c r="C136" s="135" t="e">
        <f t="shared" si="4"/>
        <v>#VALUE!</v>
      </c>
      <c r="D136" s="135" t="str">
        <f t="shared" si="6"/>
        <v/>
      </c>
      <c r="G136" s="135" t="e">
        <f t="shared" si="7"/>
        <v>#VALUE!</v>
      </c>
    </row>
    <row r="137" spans="2:7" hidden="1">
      <c r="B137" s="135" t="e">
        <f t="shared" si="5"/>
        <v>#VALUE!</v>
      </c>
      <c r="C137" s="135" t="e">
        <f t="shared" si="4"/>
        <v>#VALUE!</v>
      </c>
      <c r="D137" s="135" t="str">
        <f t="shared" si="6"/>
        <v/>
      </c>
      <c r="G137" s="135" t="e">
        <f t="shared" si="7"/>
        <v>#VALUE!</v>
      </c>
    </row>
    <row r="138" spans="2:7" hidden="1">
      <c r="B138" s="135" t="e">
        <f t="shared" si="5"/>
        <v>#VALUE!</v>
      </c>
      <c r="C138" s="135" t="e">
        <f t="shared" si="4"/>
        <v>#VALUE!</v>
      </c>
      <c r="D138" s="135" t="str">
        <f t="shared" si="6"/>
        <v/>
      </c>
      <c r="G138" s="135" t="e">
        <f t="shared" si="7"/>
        <v>#VALUE!</v>
      </c>
    </row>
    <row r="139" spans="2:7" hidden="1">
      <c r="B139" s="135" t="e">
        <f t="shared" si="5"/>
        <v>#VALUE!</v>
      </c>
      <c r="C139" s="135" t="e">
        <f t="shared" si="4"/>
        <v>#VALUE!</v>
      </c>
      <c r="D139" s="135" t="str">
        <f t="shared" si="6"/>
        <v/>
      </c>
      <c r="G139" s="135" t="e">
        <f t="shared" si="7"/>
        <v>#VALUE!</v>
      </c>
    </row>
    <row r="140" spans="2:7" hidden="1">
      <c r="B140" s="135" t="e">
        <f t="shared" si="5"/>
        <v>#VALUE!</v>
      </c>
      <c r="C140" s="135" t="e">
        <f t="shared" si="4"/>
        <v>#VALUE!</v>
      </c>
      <c r="D140" s="135" t="str">
        <f t="shared" si="6"/>
        <v/>
      </c>
      <c r="G140" s="135" t="e">
        <f t="shared" si="7"/>
        <v>#VALUE!</v>
      </c>
    </row>
    <row r="141" spans="2:7" hidden="1">
      <c r="B141" s="135" t="e">
        <f t="shared" si="5"/>
        <v>#VALUE!</v>
      </c>
      <c r="C141" s="135" t="e">
        <f t="shared" si="4"/>
        <v>#VALUE!</v>
      </c>
      <c r="D141" s="135" t="str">
        <f t="shared" si="6"/>
        <v/>
      </c>
      <c r="G141" s="135" t="e">
        <f t="shared" si="7"/>
        <v>#VALUE!</v>
      </c>
    </row>
    <row r="142" spans="2:7" hidden="1">
      <c r="B142" s="135" t="e">
        <f t="shared" si="5"/>
        <v>#VALUE!</v>
      </c>
      <c r="C142" s="135" t="e">
        <f t="shared" si="4"/>
        <v>#VALUE!</v>
      </c>
      <c r="D142" s="135" t="str">
        <f t="shared" si="6"/>
        <v/>
      </c>
      <c r="G142" s="135" t="e">
        <f t="shared" si="7"/>
        <v>#VALUE!</v>
      </c>
    </row>
    <row r="143" spans="2:7" hidden="1">
      <c r="B143" s="135" t="e">
        <f t="shared" si="5"/>
        <v>#VALUE!</v>
      </c>
      <c r="C143" s="135" t="e">
        <f t="shared" si="4"/>
        <v>#VALUE!</v>
      </c>
      <c r="D143" s="135" t="str">
        <f t="shared" si="6"/>
        <v/>
      </c>
      <c r="G143" s="135" t="e">
        <f t="shared" si="7"/>
        <v>#VALUE!</v>
      </c>
    </row>
    <row r="144" spans="2:7" hidden="1">
      <c r="B144" s="135" t="e">
        <f t="shared" si="5"/>
        <v>#VALUE!</v>
      </c>
      <c r="C144" s="135" t="e">
        <f t="shared" si="4"/>
        <v>#VALUE!</v>
      </c>
      <c r="D144" s="135" t="str">
        <f t="shared" si="6"/>
        <v/>
      </c>
      <c r="G144" s="135" t="e">
        <f t="shared" si="7"/>
        <v>#VALUE!</v>
      </c>
    </row>
    <row r="145" spans="2:7" hidden="1">
      <c r="B145" s="135" t="e">
        <f t="shared" si="5"/>
        <v>#VALUE!</v>
      </c>
      <c r="C145" s="135" t="e">
        <f t="shared" si="4"/>
        <v>#VALUE!</v>
      </c>
      <c r="D145" s="135" t="str">
        <f t="shared" si="6"/>
        <v/>
      </c>
      <c r="G145" s="135" t="e">
        <f t="shared" si="7"/>
        <v>#VALUE!</v>
      </c>
    </row>
    <row r="146" spans="2:7" hidden="1">
      <c r="B146" s="135" t="e">
        <f t="shared" si="5"/>
        <v>#VALUE!</v>
      </c>
      <c r="C146" s="135" t="e">
        <f t="shared" si="4"/>
        <v>#VALUE!</v>
      </c>
      <c r="D146" s="135" t="str">
        <f t="shared" si="6"/>
        <v/>
      </c>
      <c r="G146" s="135" t="e">
        <f t="shared" si="7"/>
        <v>#VALUE!</v>
      </c>
    </row>
    <row r="147" spans="2:7" hidden="1">
      <c r="B147" s="135" t="e">
        <f t="shared" si="5"/>
        <v>#VALUE!</v>
      </c>
      <c r="C147" s="135" t="e">
        <f t="shared" si="4"/>
        <v>#VALUE!</v>
      </c>
      <c r="D147" s="135" t="str">
        <f t="shared" si="6"/>
        <v/>
      </c>
      <c r="G147" s="135" t="e">
        <f t="shared" si="7"/>
        <v>#VALUE!</v>
      </c>
    </row>
    <row r="148" spans="2:7" hidden="1">
      <c r="B148" s="135" t="e">
        <f t="shared" si="5"/>
        <v>#VALUE!</v>
      </c>
      <c r="C148" s="135" t="e">
        <f t="shared" si="4"/>
        <v>#VALUE!</v>
      </c>
      <c r="D148" s="135" t="str">
        <f t="shared" si="6"/>
        <v/>
      </c>
      <c r="G148" s="135" t="e">
        <f t="shared" si="7"/>
        <v>#VALUE!</v>
      </c>
    </row>
    <row r="149" spans="2:7" hidden="1">
      <c r="B149" s="135" t="e">
        <f t="shared" si="5"/>
        <v>#VALUE!</v>
      </c>
      <c r="C149" s="135" t="e">
        <f t="shared" si="4"/>
        <v>#VALUE!</v>
      </c>
      <c r="D149" s="135" t="str">
        <f t="shared" si="6"/>
        <v/>
      </c>
      <c r="G149" s="135" t="e">
        <f t="shared" si="7"/>
        <v>#VALUE!</v>
      </c>
    </row>
    <row r="150" spans="2:7" hidden="1">
      <c r="B150" s="135" t="e">
        <f t="shared" si="5"/>
        <v>#VALUE!</v>
      </c>
      <c r="C150" s="135" t="e">
        <f t="shared" si="4"/>
        <v>#VALUE!</v>
      </c>
      <c r="D150" s="135" t="str">
        <f t="shared" si="6"/>
        <v/>
      </c>
      <c r="G150" s="135" t="e">
        <f t="shared" si="7"/>
        <v>#VALUE!</v>
      </c>
    </row>
    <row r="151" spans="2:7" hidden="1">
      <c r="B151" s="135" t="e">
        <f t="shared" si="5"/>
        <v>#VALUE!</v>
      </c>
      <c r="C151" s="135" t="e">
        <f t="shared" si="4"/>
        <v>#VALUE!</v>
      </c>
      <c r="D151" s="135" t="str">
        <f t="shared" si="6"/>
        <v/>
      </c>
      <c r="G151" s="135" t="e">
        <f t="shared" si="7"/>
        <v>#VALUE!</v>
      </c>
    </row>
    <row r="152" spans="2:7" hidden="1">
      <c r="B152" s="135" t="e">
        <f t="shared" si="5"/>
        <v>#VALUE!</v>
      </c>
      <c r="C152" s="135" t="e">
        <f t="shared" si="4"/>
        <v>#VALUE!</v>
      </c>
      <c r="D152" s="135" t="str">
        <f t="shared" si="6"/>
        <v/>
      </c>
      <c r="G152" s="135" t="e">
        <f t="shared" si="7"/>
        <v>#VALUE!</v>
      </c>
    </row>
    <row r="153" spans="2:7" hidden="1">
      <c r="B153" s="135" t="e">
        <f t="shared" si="5"/>
        <v>#VALUE!</v>
      </c>
      <c r="C153" s="135" t="e">
        <f t="shared" si="4"/>
        <v>#VALUE!</v>
      </c>
      <c r="D153" s="135" t="str">
        <f t="shared" si="6"/>
        <v/>
      </c>
      <c r="G153" s="135" t="e">
        <f t="shared" si="7"/>
        <v>#VALUE!</v>
      </c>
    </row>
    <row r="154" spans="2:7" hidden="1">
      <c r="B154" s="135" t="e">
        <f t="shared" si="5"/>
        <v>#VALUE!</v>
      </c>
      <c r="C154" s="135" t="e">
        <f t="shared" si="4"/>
        <v>#VALUE!</v>
      </c>
      <c r="D154" s="135" t="str">
        <f t="shared" si="6"/>
        <v/>
      </c>
      <c r="G154" s="135" t="e">
        <f t="shared" si="7"/>
        <v>#VALUE!</v>
      </c>
    </row>
    <row r="155" spans="2:7" hidden="1">
      <c r="B155" s="135" t="e">
        <f t="shared" si="5"/>
        <v>#VALUE!</v>
      </c>
      <c r="C155" s="135" t="e">
        <f t="shared" si="4"/>
        <v>#VALUE!</v>
      </c>
      <c r="D155" s="135" t="str">
        <f t="shared" si="6"/>
        <v/>
      </c>
      <c r="G155" s="135" t="e">
        <f t="shared" si="7"/>
        <v>#VALUE!</v>
      </c>
    </row>
    <row r="156" spans="2:7" hidden="1">
      <c r="B156" s="135" t="e">
        <f t="shared" si="5"/>
        <v>#VALUE!</v>
      </c>
      <c r="C156" s="135" t="e">
        <f t="shared" si="4"/>
        <v>#VALUE!</v>
      </c>
      <c r="D156" s="135" t="str">
        <f t="shared" si="6"/>
        <v/>
      </c>
      <c r="G156" s="135" t="e">
        <f t="shared" si="7"/>
        <v>#VALUE!</v>
      </c>
    </row>
    <row r="157" spans="2:7" hidden="1">
      <c r="B157" s="135" t="e">
        <f t="shared" si="5"/>
        <v>#VALUE!</v>
      </c>
      <c r="C157" s="135" t="e">
        <f t="shared" si="4"/>
        <v>#VALUE!</v>
      </c>
      <c r="D157" s="135" t="str">
        <f t="shared" si="6"/>
        <v/>
      </c>
      <c r="G157" s="135" t="e">
        <f t="shared" si="7"/>
        <v>#VALUE!</v>
      </c>
    </row>
    <row r="158" spans="2:7" hidden="1">
      <c r="B158" s="135" t="e">
        <f t="shared" si="5"/>
        <v>#VALUE!</v>
      </c>
      <c r="C158" s="135" t="e">
        <f t="shared" si="4"/>
        <v>#VALUE!</v>
      </c>
      <c r="D158" s="135" t="str">
        <f t="shared" si="6"/>
        <v/>
      </c>
      <c r="G158" s="135" t="e">
        <f t="shared" si="7"/>
        <v>#VALUE!</v>
      </c>
    </row>
    <row r="159" spans="2:7" hidden="1">
      <c r="B159" s="135" t="e">
        <f t="shared" si="5"/>
        <v>#VALUE!</v>
      </c>
      <c r="C159" s="135" t="e">
        <f t="shared" si="4"/>
        <v>#VALUE!</v>
      </c>
      <c r="D159" s="135" t="str">
        <f t="shared" si="6"/>
        <v/>
      </c>
      <c r="G159" s="135" t="e">
        <f t="shared" si="7"/>
        <v>#VALUE!</v>
      </c>
    </row>
    <row r="160" spans="2:7" hidden="1">
      <c r="B160" s="135" t="e">
        <f t="shared" si="5"/>
        <v>#VALUE!</v>
      </c>
      <c r="C160" s="135" t="e">
        <f t="shared" si="4"/>
        <v>#VALUE!</v>
      </c>
      <c r="D160" s="135" t="str">
        <f t="shared" si="6"/>
        <v/>
      </c>
      <c r="G160" s="135" t="e">
        <f t="shared" si="7"/>
        <v>#VALUE!</v>
      </c>
    </row>
    <row r="161" spans="2:7" hidden="1">
      <c r="B161" s="135" t="e">
        <f t="shared" si="5"/>
        <v>#VALUE!</v>
      </c>
      <c r="C161" s="135" t="e">
        <f t="shared" si="4"/>
        <v>#VALUE!</v>
      </c>
      <c r="D161" s="135" t="str">
        <f t="shared" si="6"/>
        <v/>
      </c>
      <c r="G161" s="135" t="e">
        <f t="shared" si="7"/>
        <v>#VALUE!</v>
      </c>
    </row>
    <row r="162" spans="2:7" hidden="1">
      <c r="B162" s="135" t="e">
        <f t="shared" si="5"/>
        <v>#VALUE!</v>
      </c>
      <c r="C162" s="135" t="e">
        <f t="shared" si="4"/>
        <v>#VALUE!</v>
      </c>
      <c r="D162" s="135" t="str">
        <f t="shared" si="6"/>
        <v/>
      </c>
      <c r="G162" s="135" t="e">
        <f t="shared" si="7"/>
        <v>#VALUE!</v>
      </c>
    </row>
    <row r="163" spans="2:7" hidden="1">
      <c r="B163" s="135" t="e">
        <f t="shared" si="5"/>
        <v>#VALUE!</v>
      </c>
      <c r="C163" s="135" t="e">
        <f t="shared" si="4"/>
        <v>#VALUE!</v>
      </c>
      <c r="D163" s="135" t="str">
        <f t="shared" si="6"/>
        <v/>
      </c>
      <c r="G163" s="135" t="e">
        <f t="shared" si="7"/>
        <v>#VALUE!</v>
      </c>
    </row>
    <row r="164" spans="2:7" hidden="1">
      <c r="B164" s="135" t="e">
        <f t="shared" si="5"/>
        <v>#VALUE!</v>
      </c>
      <c r="C164" s="135" t="e">
        <f t="shared" si="4"/>
        <v>#VALUE!</v>
      </c>
      <c r="D164" s="135" t="str">
        <f t="shared" si="6"/>
        <v/>
      </c>
      <c r="G164" s="135" t="e">
        <f t="shared" si="7"/>
        <v>#VALUE!</v>
      </c>
    </row>
    <row r="165" spans="2:7" hidden="1">
      <c r="B165" s="135" t="e">
        <f t="shared" si="5"/>
        <v>#VALUE!</v>
      </c>
      <c r="C165" s="135" t="e">
        <f t="shared" si="4"/>
        <v>#VALUE!</v>
      </c>
      <c r="D165" s="135" t="str">
        <f t="shared" si="6"/>
        <v/>
      </c>
      <c r="G165" s="135" t="e">
        <f t="shared" si="7"/>
        <v>#VALUE!</v>
      </c>
    </row>
    <row r="166" spans="2:7" hidden="1">
      <c r="B166" s="135" t="e">
        <f t="shared" si="5"/>
        <v>#VALUE!</v>
      </c>
      <c r="C166" s="135" t="e">
        <f t="shared" si="4"/>
        <v>#VALUE!</v>
      </c>
      <c r="D166" s="135" t="str">
        <f t="shared" si="6"/>
        <v/>
      </c>
      <c r="G166" s="135" t="e">
        <f t="shared" si="7"/>
        <v>#VALUE!</v>
      </c>
    </row>
    <row r="167" spans="2:7" hidden="1">
      <c r="B167" s="135" t="e">
        <f t="shared" si="5"/>
        <v>#VALUE!</v>
      </c>
      <c r="C167" s="135" t="e">
        <f t="shared" si="4"/>
        <v>#VALUE!</v>
      </c>
      <c r="D167" s="135" t="str">
        <f t="shared" si="6"/>
        <v/>
      </c>
      <c r="G167" s="135" t="e">
        <f t="shared" si="7"/>
        <v>#VALUE!</v>
      </c>
    </row>
    <row r="168" spans="2:7" hidden="1">
      <c r="B168" s="135" t="e">
        <f t="shared" si="5"/>
        <v>#VALUE!</v>
      </c>
      <c r="C168" s="135" t="e">
        <f t="shared" si="4"/>
        <v>#VALUE!</v>
      </c>
      <c r="D168" s="135" t="str">
        <f t="shared" si="6"/>
        <v/>
      </c>
      <c r="G168" s="135" t="e">
        <f t="shared" si="7"/>
        <v>#VALUE!</v>
      </c>
    </row>
    <row r="169" spans="2:7" hidden="1">
      <c r="B169" s="135" t="e">
        <f t="shared" si="5"/>
        <v>#VALUE!</v>
      </c>
      <c r="C169" s="135" t="e">
        <f t="shared" si="4"/>
        <v>#VALUE!</v>
      </c>
      <c r="D169" s="135" t="str">
        <f t="shared" si="6"/>
        <v/>
      </c>
      <c r="G169" s="135" t="e">
        <f t="shared" si="7"/>
        <v>#VALUE!</v>
      </c>
    </row>
    <row r="170" spans="2:7" hidden="1">
      <c r="B170" s="135" t="e">
        <f t="shared" si="5"/>
        <v>#VALUE!</v>
      </c>
      <c r="C170" s="135" t="e">
        <f t="shared" si="4"/>
        <v>#VALUE!</v>
      </c>
      <c r="D170" s="135" t="str">
        <f t="shared" si="6"/>
        <v/>
      </c>
      <c r="G170" s="135" t="e">
        <f t="shared" si="7"/>
        <v>#VALUE!</v>
      </c>
    </row>
    <row r="171" spans="2:7" hidden="1">
      <c r="B171" s="135" t="e">
        <f t="shared" si="5"/>
        <v>#VALUE!</v>
      </c>
      <c r="C171" s="135" t="e">
        <f t="shared" si="4"/>
        <v>#VALUE!</v>
      </c>
      <c r="D171" s="135" t="str">
        <f t="shared" si="6"/>
        <v/>
      </c>
      <c r="G171" s="135" t="e">
        <f t="shared" si="7"/>
        <v>#VALUE!</v>
      </c>
    </row>
    <row r="172" spans="2:7" hidden="1">
      <c r="B172" s="135" t="e">
        <f t="shared" si="5"/>
        <v>#VALUE!</v>
      </c>
      <c r="C172" s="135" t="e">
        <f t="shared" si="4"/>
        <v>#VALUE!</v>
      </c>
      <c r="D172" s="135" t="str">
        <f t="shared" si="6"/>
        <v/>
      </c>
      <c r="G172" s="135" t="e">
        <f t="shared" si="7"/>
        <v>#VALUE!</v>
      </c>
    </row>
    <row r="173" spans="2:7" hidden="1">
      <c r="B173" s="135" t="e">
        <f t="shared" si="5"/>
        <v>#VALUE!</v>
      </c>
      <c r="C173" s="135" t="e">
        <f t="shared" si="4"/>
        <v>#VALUE!</v>
      </c>
      <c r="D173" s="135" t="str">
        <f t="shared" si="6"/>
        <v/>
      </c>
      <c r="G173" s="135" t="e">
        <f t="shared" si="7"/>
        <v>#VALUE!</v>
      </c>
    </row>
    <row r="174" spans="2:7" hidden="1">
      <c r="B174" s="135" t="e">
        <f t="shared" si="5"/>
        <v>#VALUE!</v>
      </c>
      <c r="C174" s="135" t="e">
        <f t="shared" si="4"/>
        <v>#VALUE!</v>
      </c>
      <c r="D174" s="135" t="str">
        <f t="shared" si="6"/>
        <v/>
      </c>
      <c r="G174" s="135" t="e">
        <f t="shared" si="7"/>
        <v>#VALUE!</v>
      </c>
    </row>
  </sheetData>
  <sheetProtection algorithmName="SHA-512" hashValue="Hf7SDBvGxCMBrwHsI+ds9qX6/H6clHqLYK9JvdtKHYKYpEGeDSls3G1fOd8ji3uIq6W9amKBFkvtHQeNDBEMqQ==" saltValue="vBOurMMRzLe7nvvVfjjsKQ==" spinCount="100000" sheet="1" objects="1" scenarios="1"/>
  <mergeCells count="21">
    <mergeCell ref="C46:D46"/>
    <mergeCell ref="B34:C34"/>
    <mergeCell ref="B36:C36"/>
    <mergeCell ref="I37:K38"/>
    <mergeCell ref="B17:C17"/>
    <mergeCell ref="B27:C27"/>
    <mergeCell ref="I2:K2"/>
    <mergeCell ref="I4:K36"/>
    <mergeCell ref="B4:G4"/>
    <mergeCell ref="B13:C13"/>
    <mergeCell ref="B14:C14"/>
    <mergeCell ref="B15:C15"/>
    <mergeCell ref="E11:E12"/>
    <mergeCell ref="B7:C7"/>
    <mergeCell ref="B8:C8"/>
    <mergeCell ref="B9:C9"/>
    <mergeCell ref="B16:C16"/>
    <mergeCell ref="G11:G12"/>
    <mergeCell ref="B30:C30"/>
    <mergeCell ref="B31:C31"/>
    <mergeCell ref="B2:C2"/>
  </mergeCells>
  <phoneticPr fontId="11" type="noConversion"/>
  <dataValidations count="3">
    <dataValidation type="decimal" operator="greaterThan" allowBlank="1" showInputMessage="1" showErrorMessage="1" errorTitle="This cell must be a number" error="Please enter a number in this cell" sqref="D47:D50" xr:uid="{0E84DAB8-744F-0247-AB1A-BDEF11F015E8}">
      <formula1>0</formula1>
    </dataValidation>
    <dataValidation type="decimal" operator="greaterThan" allowBlank="1" showInputMessage="1" showErrorMessage="1" errorTitle="Must enter a number" error="Please enter only positive numbers in this cell" sqref="D18:D25" xr:uid="{1CD636DB-8BEF-5244-BC40-6E8D7BAEFD2C}">
      <formula1>0</formula1>
    </dataValidation>
    <dataValidation type="decimal" operator="greaterThan" allowBlank="1" showInputMessage="1" showErrorMessage="1" errorTitle="Must be a number" error="Please only enter positive numbers in this cell" sqref="D6:D8" xr:uid="{C297A240-AB49-AE4F-9B5A-FA826D838B14}">
      <formula1>0</formula1>
    </dataValidation>
  </dataValidations>
  <hyperlinks>
    <hyperlink ref="B42" r:id="rId1" xr:uid="{00000000-0004-0000-0000-000000000000}"/>
    <hyperlink ref="B43" r:id="rId2" xr:uid="{00000000-0004-0000-0000-000001000000}"/>
    <hyperlink ref="B41" r:id="rId3" xr:uid="{00000000-0004-0000-0000-000002000000}"/>
    <hyperlink ref="B40" r:id="rId4" xr:uid="{00000000-0004-0000-0000-000003000000}"/>
    <hyperlink ref="I37" r:id="rId5" xr:uid="{00000000-0004-0000-0000-000007000000}"/>
    <hyperlink ref="G17" location="'Cost Recovery Calculator'!C46:D53" display="Link to use the Interest Calculator Tool" xr:uid="{00000000-0004-0000-0000-000008000000}"/>
    <hyperlink ref="B26" location="'Labor Calculator Tool'!A1" display="Labor Calculator Tool" xr:uid="{F80E8582-EF87-834B-85AF-6012531F5481}"/>
    <hyperlink ref="G36" r:id="rId6" xr:uid="{50F82EB7-025E-6F42-87FD-D5EADFCC9616}"/>
  </hyperlinks>
  <pageMargins left="0.75" right="0.75" top="1" bottom="1" header="0.5" footer="0.5"/>
  <pageSetup orientation="landscape" horizontalDpi="4294967292" verticalDpi="4294967292"/>
  <ignoredErrors>
    <ignoredError sqref="D16" unlockedFormula="1"/>
  </ignoredErrors>
  <drawing r:id="rId7"/>
  <legacy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J24"/>
  <sheetViews>
    <sheetView showGridLines="0" zoomScaleNormal="100" zoomScalePageLayoutView="150" workbookViewId="0">
      <selection activeCell="C6" sqref="C6:D7"/>
    </sheetView>
  </sheetViews>
  <sheetFormatPr baseColWidth="10" defaultColWidth="10.83203125" defaultRowHeight="16"/>
  <cols>
    <col min="1" max="1" width="1.5" customWidth="1"/>
    <col min="2" max="2" width="30.6640625" customWidth="1"/>
    <col min="3" max="4" width="14.33203125" style="1" customWidth="1"/>
    <col min="5" max="5" width="1.83203125" style="7" customWidth="1"/>
    <col min="6" max="6" width="17.33203125" style="1" customWidth="1"/>
    <col min="7" max="7" width="1.6640625" customWidth="1"/>
    <col min="8" max="8" width="32.33203125" customWidth="1"/>
    <col min="9" max="9" width="31.6640625" customWidth="1"/>
    <col min="10" max="10" width="2.33203125" customWidth="1"/>
  </cols>
  <sheetData>
    <row r="1" spans="2:10" ht="8" customHeight="1"/>
    <row r="2" spans="2:10" ht="22" customHeight="1">
      <c r="B2" s="208" t="s">
        <v>10</v>
      </c>
      <c r="C2" s="208"/>
      <c r="D2" s="208"/>
      <c r="E2" s="208"/>
      <c r="F2" s="208"/>
      <c r="G2" s="137"/>
      <c r="H2" s="137"/>
      <c r="I2" s="138"/>
      <c r="J2" s="137"/>
    </row>
    <row r="3" spans="2:10" ht="168" customHeight="1">
      <c r="B3" s="213" t="s">
        <v>128</v>
      </c>
      <c r="C3" s="213"/>
      <c r="D3" s="213"/>
      <c r="E3" s="213"/>
      <c r="F3" s="213"/>
      <c r="G3" s="213"/>
      <c r="H3" s="213"/>
      <c r="I3" s="213"/>
      <c r="J3" s="139"/>
    </row>
    <row r="4" spans="2:10" ht="18" customHeight="1">
      <c r="B4" s="218"/>
      <c r="C4" s="140"/>
      <c r="D4" s="140"/>
      <c r="E4" s="140"/>
      <c r="F4" s="140"/>
      <c r="G4" s="139"/>
      <c r="H4" s="212" t="s">
        <v>49</v>
      </c>
      <c r="I4" s="212"/>
      <c r="J4" s="139"/>
    </row>
    <row r="5" spans="2:10" ht="4" customHeight="1">
      <c r="B5" s="218"/>
      <c r="C5" s="141"/>
      <c r="D5" s="141"/>
      <c r="E5" s="142"/>
      <c r="F5" s="141"/>
      <c r="G5" s="139"/>
      <c r="H5" s="143"/>
      <c r="I5" s="143"/>
      <c r="J5" s="139"/>
    </row>
    <row r="6" spans="2:10" ht="17" customHeight="1">
      <c r="B6" s="218"/>
      <c r="C6" s="214"/>
      <c r="D6" s="215"/>
      <c r="E6" s="142"/>
      <c r="F6" s="209"/>
      <c r="G6" s="139"/>
      <c r="H6" s="144" t="s">
        <v>50</v>
      </c>
      <c r="I6" s="144" t="s">
        <v>51</v>
      </c>
      <c r="J6" s="139"/>
    </row>
    <row r="7" spans="2:10" ht="17" customHeight="1">
      <c r="B7" s="218"/>
      <c r="C7" s="216"/>
      <c r="D7" s="217"/>
      <c r="E7" s="142"/>
      <c r="F7" s="210"/>
      <c r="G7" s="139"/>
      <c r="H7" s="139"/>
      <c r="I7" s="139"/>
      <c r="J7" s="139"/>
    </row>
    <row r="8" spans="2:10" ht="16" customHeight="1">
      <c r="B8" s="219"/>
      <c r="C8" s="145" t="s">
        <v>92</v>
      </c>
      <c r="D8" s="145" t="s">
        <v>71</v>
      </c>
      <c r="E8" s="146"/>
      <c r="F8" s="145" t="s">
        <v>11</v>
      </c>
      <c r="G8" s="146"/>
      <c r="H8" s="211" t="s">
        <v>25</v>
      </c>
      <c r="I8" s="211"/>
      <c r="J8" s="139"/>
    </row>
    <row r="9" spans="2:10">
      <c r="B9" s="147" t="s">
        <v>21</v>
      </c>
      <c r="C9" s="31"/>
      <c r="D9" s="32" t="s">
        <v>122</v>
      </c>
      <c r="E9" s="142"/>
      <c r="F9" s="148">
        <f>C9</f>
        <v>0</v>
      </c>
      <c r="G9" s="146"/>
      <c r="H9" s="205" t="s">
        <v>54</v>
      </c>
      <c r="I9" s="205"/>
      <c r="J9" s="139"/>
    </row>
    <row r="10" spans="2:10">
      <c r="B10" s="147" t="s">
        <v>12</v>
      </c>
      <c r="C10" s="32"/>
      <c r="D10" s="149" t="s">
        <v>96</v>
      </c>
      <c r="E10" s="142"/>
      <c r="F10" s="32"/>
      <c r="G10" s="139"/>
      <c r="H10" s="205" t="s">
        <v>95</v>
      </c>
      <c r="I10" s="205"/>
      <c r="J10" s="139"/>
    </row>
    <row r="11" spans="2:10">
      <c r="B11" s="147" t="s">
        <v>13</v>
      </c>
      <c r="C11" s="32"/>
      <c r="D11" s="149" t="s">
        <v>94</v>
      </c>
      <c r="E11" s="142"/>
      <c r="F11" s="32"/>
      <c r="G11" s="139"/>
      <c r="H11" s="205" t="s">
        <v>19</v>
      </c>
      <c r="I11" s="205"/>
      <c r="J11" s="139"/>
    </row>
    <row r="12" spans="2:10">
      <c r="B12" s="147" t="s">
        <v>16</v>
      </c>
      <c r="C12" s="150" t="str">
        <f>IF(ISERROR((C9/C10)*C11),"0",(C9/C10)*C11)</f>
        <v>0</v>
      </c>
      <c r="D12" s="150" t="s">
        <v>101</v>
      </c>
      <c r="E12" s="142"/>
      <c r="F12" s="150" t="str">
        <f>IF(ISERROR((F9/F10)*F11),"0",(F9/F10)*F11)</f>
        <v>0</v>
      </c>
      <c r="G12" s="139"/>
      <c r="H12" s="205" t="s">
        <v>99</v>
      </c>
      <c r="I12" s="205"/>
      <c r="J12" s="139"/>
    </row>
    <row r="13" spans="2:10">
      <c r="B13" s="147" t="s">
        <v>93</v>
      </c>
      <c r="C13" s="33"/>
      <c r="D13" s="151" t="s">
        <v>102</v>
      </c>
      <c r="E13" s="142"/>
      <c r="F13" s="33"/>
      <c r="G13" s="139"/>
      <c r="H13" s="205" t="s">
        <v>120</v>
      </c>
      <c r="I13" s="205"/>
      <c r="J13" s="139"/>
    </row>
    <row r="14" spans="2:10">
      <c r="B14" s="147" t="s">
        <v>18</v>
      </c>
      <c r="C14" s="152">
        <f>C12*C13</f>
        <v>0</v>
      </c>
      <c r="D14" s="152" t="s">
        <v>102</v>
      </c>
      <c r="E14" s="142"/>
      <c r="F14" s="152">
        <f>F12*F13</f>
        <v>0</v>
      </c>
      <c r="G14" s="139"/>
      <c r="H14" s="205" t="s">
        <v>22</v>
      </c>
      <c r="I14" s="205"/>
      <c r="J14" s="139"/>
    </row>
    <row r="15" spans="2:10" ht="16" customHeight="1">
      <c r="B15" s="153" t="s">
        <v>15</v>
      </c>
      <c r="C15" s="32"/>
      <c r="D15" s="149" t="s">
        <v>98</v>
      </c>
      <c r="E15" s="142"/>
      <c r="F15" s="32"/>
      <c r="G15" s="139"/>
      <c r="H15" s="207" t="s">
        <v>66</v>
      </c>
      <c r="I15" s="207"/>
      <c r="J15" s="139"/>
    </row>
    <row r="16" spans="2:10">
      <c r="B16" s="154"/>
      <c r="C16" s="32"/>
      <c r="D16" s="149" t="s">
        <v>98</v>
      </c>
      <c r="E16" s="142"/>
      <c r="F16" s="32"/>
      <c r="G16" s="139"/>
      <c r="H16" s="207"/>
      <c r="I16" s="207"/>
      <c r="J16" s="139"/>
    </row>
    <row r="17" spans="2:10">
      <c r="B17" s="147" t="s">
        <v>14</v>
      </c>
      <c r="C17" s="155">
        <f>C12+C15+C16</f>
        <v>0</v>
      </c>
      <c r="D17" s="156" t="s">
        <v>98</v>
      </c>
      <c r="E17" s="142"/>
      <c r="F17" s="155">
        <f>F12+F15+F16</f>
        <v>0</v>
      </c>
      <c r="G17" s="139"/>
      <c r="H17" s="205" t="s">
        <v>23</v>
      </c>
      <c r="I17" s="205"/>
      <c r="J17" s="139"/>
    </row>
    <row r="18" spans="2:10">
      <c r="B18" s="147" t="s">
        <v>17</v>
      </c>
      <c r="C18" s="152">
        <f>C17*C13</f>
        <v>0</v>
      </c>
      <c r="D18" s="152" t="s">
        <v>102</v>
      </c>
      <c r="E18" s="142"/>
      <c r="F18" s="152">
        <f>F13*F17</f>
        <v>0</v>
      </c>
      <c r="G18" s="139"/>
      <c r="H18" s="205" t="s">
        <v>24</v>
      </c>
      <c r="I18" s="205"/>
      <c r="J18" s="139"/>
    </row>
    <row r="19" spans="2:10" ht="8" customHeight="1" thickBot="1">
      <c r="B19" s="139"/>
      <c r="C19" s="141"/>
      <c r="D19" s="141"/>
      <c r="E19" s="142"/>
      <c r="F19" s="141"/>
      <c r="G19" s="139"/>
      <c r="H19" s="139"/>
      <c r="I19" s="139"/>
      <c r="J19" s="139"/>
    </row>
    <row r="20" spans="2:10" ht="17" thickBot="1">
      <c r="B20" s="157" t="s">
        <v>97</v>
      </c>
      <c r="C20" s="141"/>
      <c r="D20" s="141"/>
      <c r="E20" s="142"/>
      <c r="F20" s="158">
        <f>C18-F18</f>
        <v>0</v>
      </c>
      <c r="G20" s="139"/>
      <c r="H20" s="206" t="s">
        <v>31</v>
      </c>
      <c r="I20" s="206"/>
      <c r="J20" s="139"/>
    </row>
    <row r="21" spans="2:10" ht="9" customHeight="1">
      <c r="B21" s="139"/>
      <c r="C21" s="141"/>
      <c r="D21" s="141"/>
      <c r="E21" s="142"/>
      <c r="F21" s="141"/>
      <c r="G21" s="139"/>
      <c r="H21" s="139"/>
      <c r="I21" s="139"/>
      <c r="J21" s="139"/>
    </row>
    <row r="22" spans="2:10">
      <c r="B22" s="139" t="s">
        <v>100</v>
      </c>
      <c r="C22" s="141"/>
      <c r="D22" s="141"/>
      <c r="E22" s="142"/>
      <c r="F22" s="141"/>
      <c r="G22" s="139"/>
      <c r="H22" s="139"/>
      <c r="I22" s="139"/>
      <c r="J22" s="139"/>
    </row>
    <row r="23" spans="2:10">
      <c r="B23" s="139" t="s">
        <v>37</v>
      </c>
      <c r="C23" s="141"/>
      <c r="D23" s="141"/>
      <c r="E23" s="142"/>
      <c r="F23" s="141"/>
      <c r="G23" s="139"/>
      <c r="H23" s="163" t="s">
        <v>129</v>
      </c>
      <c r="I23" s="139"/>
      <c r="J23" s="139"/>
    </row>
    <row r="24" spans="2:10">
      <c r="B24" s="139"/>
      <c r="C24" s="141"/>
      <c r="D24" s="141"/>
      <c r="E24" s="142"/>
      <c r="F24" s="141"/>
      <c r="G24" s="139"/>
      <c r="H24" s="139"/>
      <c r="I24" s="139"/>
      <c r="J24" s="139"/>
    </row>
  </sheetData>
  <sheetProtection algorithmName="SHA-512" hashValue="HkfhDXhuGzmfg8vBpEof3RVrbqdVcFlvbr6213ksXFVV17k3HwjdMXMnu3HtL3NMXQm3aNh8e3jdSQFp8A1RIQ==" saltValue="wrxA+MDZYCVwY6cCcj8akA==" spinCount="100000" sheet="1" objects="1" scenarios="1"/>
  <mergeCells count="17">
    <mergeCell ref="B2:F2"/>
    <mergeCell ref="F6:F7"/>
    <mergeCell ref="H8:I8"/>
    <mergeCell ref="H9:I9"/>
    <mergeCell ref="H4:I4"/>
    <mergeCell ref="B3:I3"/>
    <mergeCell ref="C6:D7"/>
    <mergeCell ref="B4:B8"/>
    <mergeCell ref="H17:I17"/>
    <mergeCell ref="H18:I18"/>
    <mergeCell ref="H20:I20"/>
    <mergeCell ref="H10:I10"/>
    <mergeCell ref="H11:I11"/>
    <mergeCell ref="H12:I12"/>
    <mergeCell ref="H13:I13"/>
    <mergeCell ref="H14:I14"/>
    <mergeCell ref="H15:I16"/>
  </mergeCells>
  <conditionalFormatting sqref="F20">
    <cfRule type="expression" dxfId="1" priority="1">
      <formula>$F$20&lt;0</formula>
    </cfRule>
    <cfRule type="expression" dxfId="0" priority="2">
      <formula>$F$20&gt;0</formula>
    </cfRule>
  </conditionalFormatting>
  <dataValidations count="4">
    <dataValidation type="whole" operator="greaterThan" allowBlank="1" showInputMessage="1" showErrorMessage="1" errorTitle="Must be a number" error="Enter only a whole number in this cell" sqref="C9" xr:uid="{ECC88460-FF1E-F342-8924-3ACD8A3A8792}">
      <formula1>1</formula1>
    </dataValidation>
    <dataValidation type="whole" operator="greaterThan" allowBlank="1" showInputMessage="1" showErrorMessage="1" errorTitle="Must be number" error="Enter a whole number only in this cell" sqref="C10" xr:uid="{483605F1-D922-9D4A-97F4-083C68BE5E87}">
      <formula1>1</formula1>
    </dataValidation>
    <dataValidation type="whole" operator="greaterThan" allowBlank="1" showInputMessage="1" showErrorMessage="1" errorTitle="Must be number" error="Enter a whole number only in this cell" sqref="C11" xr:uid="{84A607C7-2528-C641-A71D-A2E2B6A4EE95}">
      <formula1>0</formula1>
    </dataValidation>
    <dataValidation type="decimal" operator="greaterThan" allowBlank="1" showInputMessage="1" showErrorMessage="1" errorTitle="This cell must be a number" error="Enter a whole number only in this cell" sqref="C13" xr:uid="{94D8FA5F-183E-704A-9368-2EFFB0B4EC2F}">
      <formula1>0</formula1>
    </dataValidation>
  </dataValidations>
  <hyperlinks>
    <hyperlink ref="H6" location="'Labor Calculator Sample 1'!A1" display="Hand Transplant v. Waterwheel" xr:uid="{00000000-0004-0000-0100-000000000000}"/>
    <hyperlink ref="I6" location="'Labor Calculator Sample 2'!A1" display="Hand Dig v. Undercutter" xr:uid="{00000000-0004-0000-0100-000001000000}"/>
    <hyperlink ref="H23" location="'Cost Recovery Calculator'!A1" display="Back to Cost Receovery Main Page" xr:uid="{1D70A2EF-FDFF-4BAD-A558-C6DF1666D569}"/>
  </hyperlinks>
  <pageMargins left="0.75" right="0.75" top="1" bottom="1" header="0.5" footer="0.5"/>
  <pageSetup orientation="portrait" horizontalDpi="4294967292" verticalDpi="4294967292"/>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1"/>
  <sheetViews>
    <sheetView showGridLines="0" zoomScaleNormal="100" zoomScalePageLayoutView="150" workbookViewId="0">
      <selection sqref="A1:E1"/>
    </sheetView>
  </sheetViews>
  <sheetFormatPr baseColWidth="10" defaultColWidth="11" defaultRowHeight="16"/>
  <cols>
    <col min="1" max="1" width="30.6640625" customWidth="1"/>
    <col min="2" max="3" width="14.33203125" style="1" customWidth="1"/>
    <col min="4" max="4" width="1.6640625" customWidth="1"/>
    <col min="5" max="5" width="14.33203125" style="1" customWidth="1"/>
    <col min="6" max="6" width="1.6640625" customWidth="1"/>
    <col min="7" max="7" width="59.6640625" customWidth="1"/>
  </cols>
  <sheetData>
    <row r="1" spans="1:7" ht="24">
      <c r="A1" s="222" t="s">
        <v>10</v>
      </c>
      <c r="B1" s="222"/>
      <c r="C1" s="222"/>
      <c r="D1" s="222"/>
      <c r="E1" s="222"/>
      <c r="G1" s="41" t="s">
        <v>52</v>
      </c>
    </row>
    <row r="2" spans="1:7" ht="7" customHeight="1">
      <c r="A2" s="2"/>
    </row>
    <row r="3" spans="1:7" ht="34">
      <c r="B3" s="223" t="s">
        <v>27</v>
      </c>
      <c r="C3" s="224"/>
      <c r="E3" s="26" t="s">
        <v>26</v>
      </c>
    </row>
    <row r="4" spans="1:7">
      <c r="B4" s="42" t="s">
        <v>92</v>
      </c>
      <c r="C4" s="24" t="s">
        <v>71</v>
      </c>
      <c r="D4" s="3"/>
      <c r="E4" s="25" t="s">
        <v>11</v>
      </c>
      <c r="F4" s="3"/>
      <c r="G4" s="19" t="s">
        <v>25</v>
      </c>
    </row>
    <row r="5" spans="1:7">
      <c r="A5" t="s">
        <v>21</v>
      </c>
      <c r="B5" s="6">
        <v>32000</v>
      </c>
      <c r="C5" s="6"/>
      <c r="D5" s="7"/>
      <c r="E5" s="8">
        <v>32000</v>
      </c>
      <c r="F5" s="3"/>
      <c r="G5" s="20" t="s">
        <v>110</v>
      </c>
    </row>
    <row r="6" spans="1:7">
      <c r="A6" t="s">
        <v>12</v>
      </c>
      <c r="B6" s="6">
        <v>400</v>
      </c>
      <c r="C6" s="43" t="s">
        <v>96</v>
      </c>
      <c r="E6" s="8">
        <v>1000</v>
      </c>
      <c r="G6" s="21" t="s">
        <v>111</v>
      </c>
    </row>
    <row r="7" spans="1:7">
      <c r="A7" t="s">
        <v>13</v>
      </c>
      <c r="B7" s="6">
        <v>2</v>
      </c>
      <c r="C7" s="43" t="s">
        <v>94</v>
      </c>
      <c r="E7" s="8">
        <v>3</v>
      </c>
      <c r="G7" s="21" t="s">
        <v>112</v>
      </c>
    </row>
    <row r="8" spans="1:7">
      <c r="A8" t="s">
        <v>16</v>
      </c>
      <c r="B8" s="9">
        <f>IF(ISERROR((B5/B6)*B7),"0",(B5/B6)*B7)</f>
        <v>160</v>
      </c>
      <c r="C8" s="44" t="s">
        <v>101</v>
      </c>
      <c r="E8" s="10">
        <f>IF(ISERROR((E5/E6)*E7),"0",(E5/E6)*E7)</f>
        <v>96</v>
      </c>
      <c r="G8" s="22" t="s">
        <v>36</v>
      </c>
    </row>
    <row r="9" spans="1:7">
      <c r="A9" t="s">
        <v>20</v>
      </c>
      <c r="B9" s="50">
        <v>15</v>
      </c>
      <c r="C9" s="45" t="s">
        <v>102</v>
      </c>
      <c r="E9" s="48">
        <v>16</v>
      </c>
      <c r="G9" s="21" t="s">
        <v>113</v>
      </c>
    </row>
    <row r="10" spans="1:7">
      <c r="A10" t="s">
        <v>18</v>
      </c>
      <c r="B10" s="46">
        <f>B8*B9</f>
        <v>2400</v>
      </c>
      <c r="C10" s="46" t="s">
        <v>102</v>
      </c>
      <c r="E10" s="52">
        <f>E8*E9</f>
        <v>1536</v>
      </c>
      <c r="G10" s="22" t="s">
        <v>22</v>
      </c>
    </row>
    <row r="11" spans="1:7">
      <c r="A11" t="s">
        <v>15</v>
      </c>
      <c r="B11" s="6">
        <v>30</v>
      </c>
      <c r="C11" s="43" t="s">
        <v>98</v>
      </c>
      <c r="E11" s="8">
        <v>3</v>
      </c>
      <c r="G11" s="220" t="s">
        <v>114</v>
      </c>
    </row>
    <row r="12" spans="1:7">
      <c r="B12" s="6">
        <v>0</v>
      </c>
      <c r="C12" s="43" t="s">
        <v>98</v>
      </c>
      <c r="E12" s="8">
        <v>2</v>
      </c>
      <c r="G12" s="221"/>
    </row>
    <row r="13" spans="1:7">
      <c r="A13" t="s">
        <v>14</v>
      </c>
      <c r="B13" s="9">
        <f>B8+B11+B12</f>
        <v>190</v>
      </c>
      <c r="C13" s="47" t="s">
        <v>98</v>
      </c>
      <c r="E13" s="10">
        <f>E8+E11+E12</f>
        <v>101</v>
      </c>
      <c r="G13" s="22" t="s">
        <v>23</v>
      </c>
    </row>
    <row r="14" spans="1:7">
      <c r="A14" t="s">
        <v>17</v>
      </c>
      <c r="B14" s="51">
        <f>B13*B9</f>
        <v>2850</v>
      </c>
      <c r="C14" s="46" t="s">
        <v>102</v>
      </c>
      <c r="E14" s="49">
        <f>E9*E13</f>
        <v>1616</v>
      </c>
      <c r="G14" s="22" t="s">
        <v>24</v>
      </c>
    </row>
    <row r="15" spans="1:7" ht="9" customHeight="1" thickBot="1"/>
    <row r="16" spans="1:7" ht="17" thickBot="1">
      <c r="A16" s="16" t="s">
        <v>30</v>
      </c>
      <c r="E16" s="15">
        <f>B14-E14</f>
        <v>1234</v>
      </c>
      <c r="G16" t="s">
        <v>31</v>
      </c>
    </row>
    <row r="17" spans="1:1" ht="10" customHeight="1"/>
    <row r="20" spans="1:1" ht="9" customHeight="1"/>
    <row r="21" spans="1:1">
      <c r="A21" s="16" t="s">
        <v>44</v>
      </c>
    </row>
  </sheetData>
  <sheetProtection algorithmName="SHA-512" hashValue="xtimLM3SZqVGFbjsQMptvkpAfYfgq2SXPZJCT/G/ySLMCdWMhXY66JD4CkFg86O/7/FvZpgqbIJU3a+DnqP8Lw==" saltValue="2MajwS65pPGBVzb1vtxBcg==" spinCount="100000" sheet="1" objects="1" scenarios="1"/>
  <mergeCells count="3">
    <mergeCell ref="G11:G12"/>
    <mergeCell ref="A1:E1"/>
    <mergeCell ref="B3:C3"/>
  </mergeCells>
  <hyperlinks>
    <hyperlink ref="G1" location="'Labor Calculator Tool'!A1" display="Back to Blank Labor Calculator Tool" xr:uid="{00000000-0004-0000-0200-000000000000}"/>
  </hyperlinks>
  <pageMargins left="0.75" right="0.75" top="1" bottom="1" header="0.5" footer="0.5"/>
  <pageSetup orientation="portrait" horizontalDpi="4294967292" verticalDpi="4294967292"/>
  <ignoredErrors>
    <ignoredError sqref="E13:E14 E10 E8 B8 B10 B13:B14" emptyCellReference="1"/>
  </ignoredErrors>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1"/>
  <sheetViews>
    <sheetView showGridLines="0" zoomScaleNormal="100" zoomScalePageLayoutView="150" workbookViewId="0">
      <selection sqref="A1:E1"/>
    </sheetView>
  </sheetViews>
  <sheetFormatPr baseColWidth="10" defaultColWidth="11" defaultRowHeight="16"/>
  <cols>
    <col min="1" max="1" width="30.6640625" customWidth="1"/>
    <col min="2" max="3" width="14.33203125" style="1" customWidth="1"/>
    <col min="4" max="4" width="1.6640625" customWidth="1"/>
    <col min="5" max="5" width="14.33203125" style="1" customWidth="1"/>
    <col min="6" max="6" width="1.6640625" customWidth="1"/>
    <col min="7" max="7" width="59.6640625" customWidth="1"/>
  </cols>
  <sheetData>
    <row r="1" spans="1:7" ht="24">
      <c r="A1" s="222" t="s">
        <v>10</v>
      </c>
      <c r="B1" s="222"/>
      <c r="C1" s="222"/>
      <c r="D1" s="222"/>
      <c r="E1" s="222"/>
      <c r="G1" s="41" t="s">
        <v>52</v>
      </c>
    </row>
    <row r="2" spans="1:7" ht="7" customHeight="1">
      <c r="A2" s="2"/>
    </row>
    <row r="3" spans="1:7" ht="34" customHeight="1">
      <c r="B3" s="227" t="s">
        <v>28</v>
      </c>
      <c r="C3" s="228"/>
      <c r="E3" s="23" t="s">
        <v>29</v>
      </c>
    </row>
    <row r="4" spans="1:7">
      <c r="B4" s="4" t="s">
        <v>92</v>
      </c>
      <c r="C4" s="24" t="s">
        <v>71</v>
      </c>
      <c r="D4" s="3"/>
      <c r="E4" s="5" t="s">
        <v>11</v>
      </c>
      <c r="F4" s="3"/>
      <c r="G4" s="19" t="s">
        <v>25</v>
      </c>
    </row>
    <row r="5" spans="1:7">
      <c r="A5" t="s">
        <v>21</v>
      </c>
      <c r="B5" s="6">
        <v>2000</v>
      </c>
      <c r="C5" s="6" t="s">
        <v>124</v>
      </c>
      <c r="D5" s="7"/>
      <c r="E5" s="8">
        <v>2000</v>
      </c>
      <c r="F5" s="3"/>
      <c r="G5" s="20" t="s">
        <v>121</v>
      </c>
    </row>
    <row r="6" spans="1:7">
      <c r="A6" t="s">
        <v>12</v>
      </c>
      <c r="B6" s="6">
        <v>80</v>
      </c>
      <c r="C6" s="43" t="s">
        <v>96</v>
      </c>
      <c r="E6" s="8">
        <v>300</v>
      </c>
      <c r="G6" s="21" t="s">
        <v>115</v>
      </c>
    </row>
    <row r="7" spans="1:7">
      <c r="A7" t="s">
        <v>13</v>
      </c>
      <c r="B7" s="6">
        <v>1</v>
      </c>
      <c r="C7" s="43" t="s">
        <v>94</v>
      </c>
      <c r="E7" s="8">
        <v>1</v>
      </c>
      <c r="G7" s="21" t="s">
        <v>112</v>
      </c>
    </row>
    <row r="8" spans="1:7">
      <c r="A8" t="s">
        <v>16</v>
      </c>
      <c r="B8" s="53">
        <f>IF(ISERROR((B5/B6)*B7),"0",(B5/B6)*B7)</f>
        <v>25</v>
      </c>
      <c r="C8" s="44" t="s">
        <v>101</v>
      </c>
      <c r="E8" s="54">
        <f>IF(ISERROR((E5/E6)*E7),"0",(E5/E6)*E7)</f>
        <v>6.666666666666667</v>
      </c>
      <c r="G8" s="22" t="s">
        <v>36</v>
      </c>
    </row>
    <row r="9" spans="1:7">
      <c r="A9" t="s">
        <v>20</v>
      </c>
      <c r="B9" s="12">
        <v>15</v>
      </c>
      <c r="C9" s="45" t="s">
        <v>102</v>
      </c>
      <c r="E9" s="11">
        <v>15</v>
      </c>
      <c r="G9" s="21" t="s">
        <v>17</v>
      </c>
    </row>
    <row r="10" spans="1:7">
      <c r="A10" t="s">
        <v>18</v>
      </c>
      <c r="B10" s="13">
        <f>B8*B9</f>
        <v>375</v>
      </c>
      <c r="C10" s="46" t="s">
        <v>102</v>
      </c>
      <c r="E10" s="14">
        <f>E8*E9</f>
        <v>100</v>
      </c>
      <c r="G10" s="22" t="s">
        <v>22</v>
      </c>
    </row>
    <row r="11" spans="1:7" ht="16" customHeight="1">
      <c r="A11" t="s">
        <v>15</v>
      </c>
      <c r="B11" s="6">
        <v>0</v>
      </c>
      <c r="C11" s="43" t="s">
        <v>98</v>
      </c>
      <c r="E11" s="8">
        <v>1</v>
      </c>
      <c r="G11" s="225" t="s">
        <v>35</v>
      </c>
    </row>
    <row r="12" spans="1:7">
      <c r="B12" s="6"/>
      <c r="C12" s="43" t="s">
        <v>98</v>
      </c>
      <c r="E12" s="8"/>
      <c r="G12" s="226"/>
    </row>
    <row r="13" spans="1:7">
      <c r="A13" t="s">
        <v>14</v>
      </c>
      <c r="B13" s="53">
        <f>B8+B11+B12</f>
        <v>25</v>
      </c>
      <c r="C13" s="47" t="s">
        <v>98</v>
      </c>
      <c r="E13" s="54">
        <f>E8+E11+E12</f>
        <v>7.666666666666667</v>
      </c>
      <c r="G13" s="22" t="s">
        <v>23</v>
      </c>
    </row>
    <row r="14" spans="1:7">
      <c r="A14" t="s">
        <v>17</v>
      </c>
      <c r="B14" s="13">
        <f>B13*B9</f>
        <v>375</v>
      </c>
      <c r="C14" s="46" t="s">
        <v>102</v>
      </c>
      <c r="E14" s="14">
        <f>E9*E13</f>
        <v>115</v>
      </c>
      <c r="G14" s="22" t="s">
        <v>24</v>
      </c>
    </row>
    <row r="15" spans="1:7" ht="9" customHeight="1" thickBot="1"/>
    <row r="16" spans="1:7" ht="17" thickBot="1">
      <c r="A16" s="16" t="s">
        <v>30</v>
      </c>
      <c r="E16" s="15">
        <f>B14-E14</f>
        <v>260</v>
      </c>
      <c r="G16" t="s">
        <v>31</v>
      </c>
    </row>
    <row r="17" spans="1:1" ht="10" customHeight="1"/>
    <row r="20" spans="1:1" ht="9" customHeight="1"/>
    <row r="21" spans="1:1">
      <c r="A21" s="17" t="s">
        <v>44</v>
      </c>
    </row>
  </sheetData>
  <sheetProtection algorithmName="SHA-512" hashValue="cV/AlHCg3kM/kiqLq2ScWsTOtA9ASVHiljpV7rWdrQCVp6RbbU6lQ3ZUw0IaWaptMGILmUP9Ez2aXUT2Y9FRcw==" saltValue="QfyddFRAsFCJryEtuPr6OA==" spinCount="100000" sheet="1" objects="1" scenarios="1"/>
  <mergeCells count="3">
    <mergeCell ref="G11:G12"/>
    <mergeCell ref="A1:E1"/>
    <mergeCell ref="B3:C3"/>
  </mergeCells>
  <hyperlinks>
    <hyperlink ref="G1" location="'Labor Calculator Tool'!A1" display="Back to Blank Labor Calculator Tool" xr:uid="{00000000-0004-0000-0300-000000000000}"/>
  </hyperlinks>
  <pageMargins left="0.75" right="0.75" top="1" bottom="1" header="0.5" footer="0.5"/>
  <pageSetup orientation="portrait" horizontalDpi="4294967292" verticalDpi="4294967292"/>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Cost Recovery Calculator</vt:lpstr>
      <vt:lpstr>Labor Calculator Tool</vt:lpstr>
      <vt:lpstr>Labor Calculator Sample 1</vt:lpstr>
      <vt:lpstr>Labor Calculator Sample 2</vt:lpstr>
    </vt:vector>
  </TitlesOfParts>
  <Company>UW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Hendrickson</dc:creator>
  <cp:lastModifiedBy>John Hendrickson</cp:lastModifiedBy>
  <dcterms:created xsi:type="dcterms:W3CDTF">2016-01-29T12:32:08Z</dcterms:created>
  <dcterms:modified xsi:type="dcterms:W3CDTF">2024-05-17T16:20:32Z</dcterms:modified>
</cp:coreProperties>
</file>