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<sst xmlns="http://schemas.openxmlformats.org/spreadsheetml/2006/main" count="48" uniqueCount="43">
  <si>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# of Returns</t>
  </si>
  <si>
    <t>Average Taxable Income</t>
  </si>
  <si>
    <t>Net VT Income Tax in Group</t>
  </si>
  <si>
    <t>Cumulative VT Income Tax in this bracket and below</t>
  </si>
  <si>
    <t>% of all returns in this bracket</t>
  </si>
  <si>
    <t>Average Net VT Income Tax in bracket</t>
  </si>
  <si>
    <t>Cumulative Payroll Taxes paid in and below bracket</t>
  </si>
  <si>
    <t>Half share of payroll taxes (7.65%)</t>
  </si>
  <si>
    <t>Payroll Taxes paid for one wage earner in bracket (15.3%)</t>
  </si>
  <si>
    <t>Taxable Income Class  From:</t>
  </si>
  <si>
    <t>To:</t>
  </si>
  <si>
    <t>negative</t>
  </si>
  <si>
    <t>none/missing</t>
  </si>
  <si>
    <t>+</t>
  </si>
  <si>
    <t>Cumulative % of returns filed in this group and below</t>
  </si>
  <si>
    <t>column B</t>
  </si>
  <si>
    <t>column A</t>
  </si>
  <si>
    <r>
      <t xml:space="preserve">from </t>
    </r>
    <r>
      <rPr>
        <i/>
        <sz val="10"/>
        <rFont val="Arial"/>
        <family val="2"/>
      </rPr>
      <t>2004 Fiscal Facts</t>
    </r>
  </si>
  <si>
    <t>column C</t>
  </si>
  <si>
    <t>column D</t>
  </si>
  <si>
    <t>column F</t>
  </si>
  <si>
    <t>column G</t>
  </si>
  <si>
    <t>column H</t>
  </si>
  <si>
    <t>column I</t>
  </si>
  <si>
    <t>column J</t>
  </si>
  <si>
    <t>column K</t>
  </si>
  <si>
    <t>column E</t>
  </si>
  <si>
    <t>column L</t>
  </si>
  <si>
    <t>column C divided by total # of returns</t>
  </si>
  <si>
    <t>Sum of Column D</t>
  </si>
  <si>
    <t>Sum of Column G, disregarding net refunds in rows 2-6</t>
  </si>
  <si>
    <t>VT residents</t>
  </si>
  <si>
    <t>non-residents</t>
  </si>
  <si>
    <t>Payroll Taxes paid in bracket (15.3%)</t>
  </si>
  <si>
    <t>column N</t>
  </si>
  <si>
    <t>ESTIMATED.  15.3% * median income in group, * # of returns in group.  Assumes all income is wages, which is likely for lower brackets, but less likely for higher ones.</t>
  </si>
  <si>
    <t>ESTIMATED.  Sum of Column J</t>
  </si>
  <si>
    <t>ESTIMATED.  median income in group times 15.3% FICA rate, up to $87,900 cap.  Assumes income to be wages.  Potential of error for joint returns.  Two wage earners might be paying more above $87,900 cap.</t>
  </si>
  <si>
    <t>ESTIMATED.  shows employer and employee share of federal payroll taxes in given income bracket.</t>
  </si>
  <si>
    <t>total</t>
  </si>
  <si>
    <t>actual payroll taxes paid by Vermonters in 2001 according to Social Security Administration web page:</t>
  </si>
  <si>
    <t>OASDI/social security portion</t>
  </si>
  <si>
    <t>Medicaid portion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</si>
</sst>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B1">
      <selection activeCell="L28" sqref="L28"/>
    </sheetView>
  </sheetViews>
  <sheetFormatPr defaultColWidth="9.140625" defaultRowHeight="12.75"/>
  <cols>
    <col min="4" max="4" width="11.7109375" style="0" customWidth="1"/>
    <col min="5" max="5" width="10.7109375" style="0" customWidth="1"/>
    <col min="6" max="6" width="16.57421875" style="0" customWidth="1"/>
    <col min="7" max="7" width="12.28125" style="0" customWidth="1"/>
    <col min="8" max="8" width="14.7109375" style="0" customWidth="1"/>
    <col min="10" max="10" width="15.28125" style="0" customWidth="1"/>
    <col min="11" max="11" width="13.8515625" style="0" customWidth="1"/>
    <col min="12" max="12" width="11.28125" style="0" customWidth="1"/>
  </cols>
  <sheetData>
    <row r="1" spans="1:13" s="1" customFormat="1" ht="93" customHeight="1">
      <c r="A1" s="1" t="s">
        <v>9</v>
      </c>
      <c r="B1" s="1" t="s">
        <v>10</v>
      </c>
      <c r="C1" s="1" t="s">
        <v>0</v>
      </c>
      <c r="D1" s="1" t="s">
        <v>4</v>
      </c>
      <c r="E1" s="1" t="s">
        <v>14</v>
      </c>
      <c r="F1" s="1" t="s">
        <v>1</v>
      </c>
      <c r="G1" s="1" t="s">
        <v>2</v>
      </c>
      <c r="H1" s="1" t="s">
        <v>3</v>
      </c>
      <c r="I1" s="1" t="s">
        <v>5</v>
      </c>
      <c r="J1" s="1" t="s">
        <v>33</v>
      </c>
      <c r="K1" s="1" t="s">
        <v>6</v>
      </c>
      <c r="L1" s="1" t="s">
        <v>8</v>
      </c>
      <c r="M1" s="1" t="s">
        <v>7</v>
      </c>
    </row>
    <row r="2" spans="1:12" ht="12.75">
      <c r="A2" t="s">
        <v>11</v>
      </c>
      <c r="C2">
        <v>3212</v>
      </c>
      <c r="D2" s="4">
        <f>C2/C24</f>
        <v>0.009656200772015056</v>
      </c>
      <c r="E2" s="4">
        <f>D2</f>
        <v>0.009656200772015056</v>
      </c>
      <c r="F2" s="2">
        <v>447</v>
      </c>
      <c r="G2" s="2">
        <v>6297</v>
      </c>
      <c r="I2">
        <v>2</v>
      </c>
      <c r="J2" s="2"/>
      <c r="L2" s="2"/>
    </row>
    <row r="3" spans="1:12" ht="12.75">
      <c r="A3" t="s">
        <v>12</v>
      </c>
      <c r="C3">
        <v>330</v>
      </c>
      <c r="D3" s="4">
        <f>C3/C24</f>
        <v>0.0009920754217823686</v>
      </c>
      <c r="E3" s="4">
        <f>E2+D3</f>
        <v>0.010648276193797424</v>
      </c>
      <c r="F3" s="2">
        <v>186</v>
      </c>
      <c r="G3" s="2">
        <v>1294</v>
      </c>
      <c r="I3">
        <v>4</v>
      </c>
      <c r="J3" s="2"/>
      <c r="L3" s="2"/>
    </row>
    <row r="4" spans="1:13" ht="12.75">
      <c r="A4" s="2">
        <v>0</v>
      </c>
      <c r="B4" s="2">
        <v>4999</v>
      </c>
      <c r="C4">
        <v>32249</v>
      </c>
      <c r="D4" s="4">
        <f>C4/C24</f>
        <v>0.09694981902139276</v>
      </c>
      <c r="E4" s="4">
        <f>E3+D4</f>
        <v>0.10759809521519018</v>
      </c>
      <c r="F4" s="2">
        <v>144</v>
      </c>
      <c r="G4" s="2">
        <v>-657234</v>
      </c>
      <c r="I4">
        <v>-20</v>
      </c>
      <c r="J4" s="2">
        <f>L4*C4</f>
        <v>12332775.4515</v>
      </c>
      <c r="K4" s="2">
        <f>J4</f>
        <v>12332775.4515</v>
      </c>
      <c r="L4" s="2">
        <f>(A4+B4)/2*0.153</f>
        <v>382.4235</v>
      </c>
      <c r="M4" s="5">
        <f>L4/2</f>
        <v>191.21175</v>
      </c>
    </row>
    <row r="5" spans="1:13" ht="12.75">
      <c r="A5" s="2">
        <v>5000</v>
      </c>
      <c r="B5" s="2">
        <v>9999</v>
      </c>
      <c r="C5">
        <v>31225</v>
      </c>
      <c r="D5" s="4">
        <f>C5/C24</f>
        <v>0.0938713789247105</v>
      </c>
      <c r="E5" s="4">
        <f>E4+D5</f>
        <v>0.20146947413990068</v>
      </c>
      <c r="F5" s="2">
        <v>967</v>
      </c>
      <c r="G5" s="2">
        <v>-2118564</v>
      </c>
      <c r="I5">
        <v>-68</v>
      </c>
      <c r="J5" s="2">
        <f>L5*C5</f>
        <v>35828298.787499994</v>
      </c>
      <c r="K5" s="2">
        <f>K4+J5</f>
        <v>48161074.23899999</v>
      </c>
      <c r="L5" s="2">
        <f>(A5+B5)/2*0.153</f>
        <v>1147.4234999999999</v>
      </c>
      <c r="M5" s="5">
        <f>L5/2</f>
        <v>573.7117499999999</v>
      </c>
    </row>
    <row r="6" spans="1:13" ht="12.75">
      <c r="A6" s="2">
        <v>10000</v>
      </c>
      <c r="B6" s="2">
        <v>14999</v>
      </c>
      <c r="C6">
        <v>28697</v>
      </c>
      <c r="D6" s="4">
        <f>C6/C24</f>
        <v>0.08627147993602617</v>
      </c>
      <c r="E6" s="4">
        <f>E5+D6</f>
        <v>0.28774095407592687</v>
      </c>
      <c r="F6" s="2">
        <v>3269</v>
      </c>
      <c r="G6" s="2">
        <v>-1660112</v>
      </c>
      <c r="I6">
        <v>-58</v>
      </c>
      <c r="J6" s="2">
        <f>L6*C6</f>
        <v>54880817.1795</v>
      </c>
      <c r="K6" s="2">
        <f>K5+J6</f>
        <v>103041891.41849999</v>
      </c>
      <c r="L6" s="2">
        <f>(A6+B6)/2*0.153</f>
        <v>1912.4234999999999</v>
      </c>
      <c r="M6" s="5">
        <f aca="true" t="shared" si="0" ref="M6:M22">L6/2</f>
        <v>956.2117499999999</v>
      </c>
    </row>
    <row r="7" spans="1:13" ht="12.75">
      <c r="A7" s="2">
        <v>15000</v>
      </c>
      <c r="B7" s="2">
        <v>19999</v>
      </c>
      <c r="C7">
        <v>27756</v>
      </c>
      <c r="D7" s="4">
        <f>C7/C24</f>
        <v>0.08344256183936796</v>
      </c>
      <c r="E7" s="4">
        <f>E6+D7</f>
        <v>0.37118351591529486</v>
      </c>
      <c r="F7" s="2">
        <v>6769</v>
      </c>
      <c r="G7" s="2">
        <v>2180066</v>
      </c>
      <c r="H7" s="2">
        <f>G7</f>
        <v>2180066</v>
      </c>
      <c r="I7">
        <v>79</v>
      </c>
      <c r="J7" s="2">
        <f aca="true" t="shared" si="1" ref="J7:J22">L7*C7</f>
        <v>74314566.666</v>
      </c>
      <c r="K7" s="2">
        <f>K6+J7</f>
        <v>177356458.08449998</v>
      </c>
      <c r="L7" s="2">
        <f>(A7+B7)/2*0.153</f>
        <v>2677.4235</v>
      </c>
      <c r="M7" s="5">
        <f t="shared" si="0"/>
        <v>1338.71175</v>
      </c>
    </row>
    <row r="8" spans="1:13" ht="12.75">
      <c r="A8" s="2">
        <v>20000</v>
      </c>
      <c r="B8" s="2">
        <v>24999</v>
      </c>
      <c r="C8">
        <v>26368</v>
      </c>
      <c r="D8" s="4">
        <f>C8/C24</f>
        <v>0.07926983248956818</v>
      </c>
      <c r="E8" s="4">
        <f>E7+D8</f>
        <v>0.45045334840486306</v>
      </c>
      <c r="F8" s="2">
        <v>11046</v>
      </c>
      <c r="G8" s="2">
        <v>6957088</v>
      </c>
      <c r="H8" s="2">
        <f>H7+G8</f>
        <v>9137154</v>
      </c>
      <c r="I8">
        <v>264</v>
      </c>
      <c r="J8" s="2">
        <f t="shared" si="1"/>
        <v>90769822.84799999</v>
      </c>
      <c r="K8" s="2">
        <f aca="true" t="shared" si="2" ref="K7:K22">K7+J8</f>
        <v>268126280.93249997</v>
      </c>
      <c r="L8" s="2">
        <f aca="true" t="shared" si="3" ref="L8:L22">(A8+B8)/2*0.153</f>
        <v>3442.4235</v>
      </c>
      <c r="M8" s="5">
        <f t="shared" si="0"/>
        <v>1721.21175</v>
      </c>
    </row>
    <row r="9" spans="1:13" ht="12.75">
      <c r="A9" s="2">
        <v>25000</v>
      </c>
      <c r="B9" s="2">
        <v>29999</v>
      </c>
      <c r="C9">
        <v>22842</v>
      </c>
      <c r="D9" s="4">
        <f>C9/C24</f>
        <v>0.06866965692228141</v>
      </c>
      <c r="E9" s="4">
        <f>E8+D9</f>
        <v>0.5191230053271445</v>
      </c>
      <c r="F9" s="2">
        <v>15247</v>
      </c>
      <c r="G9" s="2">
        <v>10495278</v>
      </c>
      <c r="H9" s="2">
        <f>H8+G9</f>
        <v>19632432</v>
      </c>
      <c r="I9">
        <v>459</v>
      </c>
      <c r="J9" s="2">
        <f t="shared" si="1"/>
        <v>96105967.587</v>
      </c>
      <c r="K9" s="2">
        <f t="shared" si="2"/>
        <v>364232248.51949996</v>
      </c>
      <c r="L9" s="2">
        <f t="shared" si="3"/>
        <v>4207.4235</v>
      </c>
      <c r="M9" s="5">
        <f t="shared" si="0"/>
        <v>2103.71175</v>
      </c>
    </row>
    <row r="10" spans="1:13" ht="12.75">
      <c r="A10" s="2">
        <v>30000</v>
      </c>
      <c r="B10" s="2">
        <v>34999</v>
      </c>
      <c r="C10">
        <v>19011</v>
      </c>
      <c r="D10" s="4">
        <f>C10/C24</f>
        <v>0.057152563162135184</v>
      </c>
      <c r="E10" s="4">
        <f>E9+D10</f>
        <v>0.5762755684892797</v>
      </c>
      <c r="F10" s="2">
        <v>19198</v>
      </c>
      <c r="G10" s="2">
        <v>12031051</v>
      </c>
      <c r="H10" s="2">
        <f>H9+G10</f>
        <v>31663483</v>
      </c>
      <c r="I10">
        <v>633</v>
      </c>
      <c r="J10" s="2">
        <f t="shared" si="1"/>
        <v>94530743.1585</v>
      </c>
      <c r="K10" s="2">
        <f t="shared" si="2"/>
        <v>458762991.678</v>
      </c>
      <c r="L10" s="2">
        <f t="shared" si="3"/>
        <v>4972.4235</v>
      </c>
      <c r="M10" s="5">
        <f t="shared" si="0"/>
        <v>2486.21175</v>
      </c>
    </row>
    <row r="11" spans="1:13" ht="12.75">
      <c r="A11" s="2">
        <v>35000</v>
      </c>
      <c r="B11" s="2">
        <v>39999</v>
      </c>
      <c r="C11">
        <v>16453</v>
      </c>
      <c r="D11" s="4">
        <f>C11/C24</f>
        <v>0.04946247549874337</v>
      </c>
      <c r="E11" s="4">
        <f>E10+D11</f>
        <v>0.6257380439880231</v>
      </c>
      <c r="F11" s="2">
        <v>23005</v>
      </c>
      <c r="G11" s="2">
        <v>12797185</v>
      </c>
      <c r="H11" s="2">
        <f>H10+G11</f>
        <v>44460668</v>
      </c>
      <c r="I11">
        <v>778</v>
      </c>
      <c r="J11" s="2">
        <f>L11*C11</f>
        <v>94397828.84549999</v>
      </c>
      <c r="K11" s="2">
        <f t="shared" si="2"/>
        <v>553160820.5235</v>
      </c>
      <c r="L11" s="2">
        <f t="shared" si="3"/>
        <v>5737.4235</v>
      </c>
      <c r="M11" s="5">
        <f t="shared" si="0"/>
        <v>2868.71175</v>
      </c>
    </row>
    <row r="12" spans="1:13" ht="12.75">
      <c r="A12" s="2">
        <v>40000</v>
      </c>
      <c r="B12" s="2">
        <v>44999</v>
      </c>
      <c r="C12">
        <v>14800</v>
      </c>
      <c r="D12" s="4">
        <f>C12/C24</f>
        <v>0.04449307952236078</v>
      </c>
      <c r="E12" s="4">
        <f>E11+D12</f>
        <v>0.6702311235103839</v>
      </c>
      <c r="F12" s="2">
        <v>26718</v>
      </c>
      <c r="G12" s="2">
        <v>13770188</v>
      </c>
      <c r="H12" s="2">
        <f>H11+G12</f>
        <v>58230856</v>
      </c>
      <c r="I12">
        <v>930</v>
      </c>
      <c r="J12" s="2">
        <f t="shared" si="1"/>
        <v>96235867.8</v>
      </c>
      <c r="K12" s="2">
        <f t="shared" si="2"/>
        <v>649396688.3234999</v>
      </c>
      <c r="L12" s="2">
        <f t="shared" si="3"/>
        <v>6502.4235</v>
      </c>
      <c r="M12" s="5">
        <f t="shared" si="0"/>
        <v>3251.21175</v>
      </c>
    </row>
    <row r="13" spans="1:13" ht="12.75">
      <c r="A13" s="2">
        <v>45000</v>
      </c>
      <c r="B13" s="2">
        <v>49999</v>
      </c>
      <c r="C13">
        <v>12989</v>
      </c>
      <c r="D13" s="4">
        <f>C13/C24</f>
        <v>0.039048689859185415</v>
      </c>
      <c r="E13" s="4">
        <f>E12+D13</f>
        <v>0.7092798133695694</v>
      </c>
      <c r="F13" s="2">
        <v>30553</v>
      </c>
      <c r="G13" s="2">
        <v>13976441</v>
      </c>
      <c r="H13" s="2">
        <f>H12+G13</f>
        <v>72207297</v>
      </c>
      <c r="I13">
        <v>1076</v>
      </c>
      <c r="J13" s="2">
        <f t="shared" si="1"/>
        <v>94396563.8415</v>
      </c>
      <c r="K13" s="2">
        <f t="shared" si="2"/>
        <v>743793252.165</v>
      </c>
      <c r="L13" s="2">
        <f t="shared" si="3"/>
        <v>7267.4235</v>
      </c>
      <c r="M13" s="5">
        <f t="shared" si="0"/>
        <v>3633.71175</v>
      </c>
    </row>
    <row r="14" spans="1:13" ht="12.75">
      <c r="A14" s="2">
        <v>50000</v>
      </c>
      <c r="B14" s="2">
        <v>59999</v>
      </c>
      <c r="C14">
        <v>22430</v>
      </c>
      <c r="D14" s="4">
        <f>C14/C24</f>
        <v>0.06743106578963191</v>
      </c>
      <c r="E14" s="4">
        <f>E13+D14</f>
        <v>0.7767108791592012</v>
      </c>
      <c r="F14" s="2">
        <v>36422</v>
      </c>
      <c r="G14" s="2">
        <v>28628773</v>
      </c>
      <c r="H14" s="2">
        <f>H13+G14</f>
        <v>100836070</v>
      </c>
      <c r="I14">
        <v>1276</v>
      </c>
      <c r="J14" s="2">
        <f t="shared" si="1"/>
        <v>188746734.105</v>
      </c>
      <c r="K14" s="2">
        <f t="shared" si="2"/>
        <v>932539986.27</v>
      </c>
      <c r="L14" s="2">
        <f t="shared" si="3"/>
        <v>8414.923499999999</v>
      </c>
      <c r="M14" s="5">
        <f t="shared" si="0"/>
        <v>4207.4617499999995</v>
      </c>
    </row>
    <row r="15" spans="1:13" ht="12.75">
      <c r="A15" s="2">
        <v>60000</v>
      </c>
      <c r="B15" s="2">
        <v>74999</v>
      </c>
      <c r="C15">
        <v>25424</v>
      </c>
      <c r="D15" s="4">
        <f>C15/C24</f>
        <v>0.07643189552543922</v>
      </c>
      <c r="E15" s="4">
        <f>E14+D15</f>
        <v>0.8531427746846405</v>
      </c>
      <c r="F15" s="2">
        <v>46306</v>
      </c>
      <c r="G15" s="2">
        <v>42032301</v>
      </c>
      <c r="H15" s="2">
        <f>H14+G15</f>
        <v>142868371</v>
      </c>
      <c r="I15">
        <v>1653</v>
      </c>
      <c r="J15" s="2">
        <f t="shared" si="1"/>
        <v>262564415.06399998</v>
      </c>
      <c r="K15" s="2">
        <f t="shared" si="2"/>
        <v>1195104401.3339999</v>
      </c>
      <c r="L15" s="2">
        <f t="shared" si="3"/>
        <v>10327.423499999999</v>
      </c>
      <c r="M15" s="5">
        <f t="shared" si="0"/>
        <v>5163.7117499999995</v>
      </c>
    </row>
    <row r="16" spans="1:13" ht="12.75">
      <c r="A16" s="2">
        <v>75000</v>
      </c>
      <c r="B16" s="2">
        <v>99999</v>
      </c>
      <c r="C16">
        <v>22545</v>
      </c>
      <c r="D16" s="4">
        <f>C16/C24</f>
        <v>0.06777678904267728</v>
      </c>
      <c r="E16" s="4">
        <f>E15+D16</f>
        <v>0.9209195637273178</v>
      </c>
      <c r="F16" s="2">
        <v>61125</v>
      </c>
      <c r="G16" s="2">
        <v>55331701</v>
      </c>
      <c r="H16" s="2">
        <f>H15+G16</f>
        <v>198200072</v>
      </c>
      <c r="I16">
        <v>2454</v>
      </c>
      <c r="J16" s="2">
        <f t="shared" si="1"/>
        <v>303200941.5</v>
      </c>
      <c r="K16" s="2">
        <f t="shared" si="2"/>
        <v>1498305342.8339999</v>
      </c>
      <c r="L16" s="2">
        <f>87900*0.153</f>
        <v>13448.699999999999</v>
      </c>
      <c r="M16" s="5">
        <f t="shared" si="0"/>
        <v>6724.349999999999</v>
      </c>
    </row>
    <row r="17" spans="1:13" ht="12.75">
      <c r="A17" s="2">
        <v>100000</v>
      </c>
      <c r="B17" s="2">
        <v>124999</v>
      </c>
      <c r="C17">
        <v>9343</v>
      </c>
      <c r="D17" s="4">
        <f>C17/C24</f>
        <v>0.0280877595930687</v>
      </c>
      <c r="E17" s="4">
        <f>E16+D17</f>
        <v>0.9490073233203865</v>
      </c>
      <c r="F17" s="2">
        <v>80825</v>
      </c>
      <c r="G17" s="2">
        <v>33145455</v>
      </c>
      <c r="H17" s="2">
        <f>H16+G17</f>
        <v>231345527</v>
      </c>
      <c r="I17">
        <v>3548</v>
      </c>
      <c r="J17" s="2">
        <f t="shared" si="1"/>
        <v>125651204.1</v>
      </c>
      <c r="K17" s="2">
        <f t="shared" si="2"/>
        <v>1623956546.9339998</v>
      </c>
      <c r="L17" s="2">
        <f>87900*0.153</f>
        <v>13448.699999999999</v>
      </c>
      <c r="M17" s="5">
        <f t="shared" si="0"/>
        <v>6724.349999999999</v>
      </c>
    </row>
    <row r="18" spans="1:13" ht="12.75">
      <c r="A18" s="2">
        <v>125000</v>
      </c>
      <c r="B18" s="2">
        <v>149999</v>
      </c>
      <c r="C18">
        <v>4628</v>
      </c>
      <c r="D18" s="4">
        <f>C18/C24</f>
        <v>0.013913106218208493</v>
      </c>
      <c r="E18" s="4">
        <f>E17+D18</f>
        <v>0.962920429538595</v>
      </c>
      <c r="F18" s="2">
        <v>101856</v>
      </c>
      <c r="G18" s="2">
        <v>21263108</v>
      </c>
      <c r="H18" s="2">
        <f>H17+G18</f>
        <v>252608635</v>
      </c>
      <c r="I18">
        <v>4594</v>
      </c>
      <c r="J18" s="2">
        <f t="shared" si="1"/>
        <v>62240583.599999994</v>
      </c>
      <c r="K18" s="2">
        <f t="shared" si="2"/>
        <v>1686197130.5339997</v>
      </c>
      <c r="L18" s="2">
        <f>87900*0.153</f>
        <v>13448.699999999999</v>
      </c>
      <c r="M18" s="5">
        <f t="shared" si="0"/>
        <v>6724.349999999999</v>
      </c>
    </row>
    <row r="19" spans="1:13" ht="12.75">
      <c r="A19" s="2">
        <v>150000</v>
      </c>
      <c r="B19" s="2">
        <v>199999</v>
      </c>
      <c r="C19">
        <v>4561</v>
      </c>
      <c r="D19" s="4">
        <f>C19/C24</f>
        <v>0.013711684844695102</v>
      </c>
      <c r="E19" s="4">
        <f>E18+D19</f>
        <v>0.9766321143832901</v>
      </c>
      <c r="F19" s="2">
        <v>128866</v>
      </c>
      <c r="G19" s="2">
        <v>27307290</v>
      </c>
      <c r="H19" s="2">
        <f>H18+G19</f>
        <v>279915925</v>
      </c>
      <c r="I19">
        <v>5987</v>
      </c>
      <c r="J19" s="2">
        <f t="shared" si="1"/>
        <v>61339520.699999996</v>
      </c>
      <c r="K19" s="2">
        <f t="shared" si="2"/>
        <v>1747536651.2339997</v>
      </c>
      <c r="L19" s="2">
        <f>87900*0.153</f>
        <v>13448.699999999999</v>
      </c>
      <c r="M19" s="5">
        <f t="shared" si="0"/>
        <v>6724.349999999999</v>
      </c>
    </row>
    <row r="20" spans="1:13" ht="12.75">
      <c r="A20" s="2">
        <v>200000</v>
      </c>
      <c r="B20" s="2">
        <v>299999</v>
      </c>
      <c r="C20">
        <v>3391</v>
      </c>
      <c r="D20" s="4">
        <f>C20/C24</f>
        <v>0.010194326531103068</v>
      </c>
      <c r="E20" s="4">
        <f>E19+D20</f>
        <v>0.9868264409143932</v>
      </c>
      <c r="F20" s="2">
        <v>186438</v>
      </c>
      <c r="G20" s="2">
        <v>28668853</v>
      </c>
      <c r="H20" s="2">
        <f>H19+G20</f>
        <v>308584778</v>
      </c>
      <c r="I20">
        <v>8454</v>
      </c>
      <c r="J20" s="2">
        <f t="shared" si="1"/>
        <v>45604541.699999996</v>
      </c>
      <c r="K20" s="2">
        <f t="shared" si="2"/>
        <v>1793141192.9339998</v>
      </c>
      <c r="L20" s="2">
        <f>87900*0.153</f>
        <v>13448.699999999999</v>
      </c>
      <c r="M20" s="5">
        <f t="shared" si="0"/>
        <v>6724.349999999999</v>
      </c>
    </row>
    <row r="21" spans="1:13" ht="12.75">
      <c r="A21" s="2">
        <v>300000</v>
      </c>
      <c r="B21" s="2">
        <v>499999</v>
      </c>
      <c r="C21">
        <v>2001</v>
      </c>
      <c r="D21" s="4">
        <f>C21/C24</f>
        <v>0.0060155846029894535</v>
      </c>
      <c r="E21" s="4">
        <f>E20+D21</f>
        <v>0.9928420255173827</v>
      </c>
      <c r="F21" s="2">
        <v>305615</v>
      </c>
      <c r="G21" s="2">
        <v>25999915</v>
      </c>
      <c r="H21" s="2">
        <f>H20+G21</f>
        <v>334584693</v>
      </c>
      <c r="I21">
        <v>12993</v>
      </c>
      <c r="J21" s="2">
        <f t="shared" si="1"/>
        <v>26910848.7</v>
      </c>
      <c r="K21" s="2">
        <f t="shared" si="2"/>
        <v>1820052041.6339998</v>
      </c>
      <c r="L21" s="2">
        <f>87900*0.153</f>
        <v>13448.699999999999</v>
      </c>
      <c r="M21" s="5">
        <f t="shared" si="0"/>
        <v>6724.349999999999</v>
      </c>
    </row>
    <row r="22" spans="1:13" ht="12.75">
      <c r="A22" s="2">
        <v>500000</v>
      </c>
      <c r="B22" s="3" t="s">
        <v>13</v>
      </c>
      <c r="C22">
        <v>2381</v>
      </c>
      <c r="D22" s="4">
        <f>C22/C24</f>
        <v>0.007157974482617636</v>
      </c>
      <c r="E22" s="4">
        <f>E21+D22</f>
        <v>1.0000000000000002</v>
      </c>
      <c r="F22" s="2">
        <v>2586918</v>
      </c>
      <c r="G22" s="2">
        <v>53182727</v>
      </c>
      <c r="H22" s="2">
        <f>H21+G22</f>
        <v>387767420</v>
      </c>
      <c r="I22">
        <v>22336</v>
      </c>
      <c r="J22" s="2">
        <f t="shared" si="1"/>
        <v>32021354.7</v>
      </c>
      <c r="K22" s="2">
        <f t="shared" si="2"/>
        <v>1852073396.3339999</v>
      </c>
      <c r="L22" s="2">
        <f>87900*0.153</f>
        <v>13448.699999999999</v>
      </c>
      <c r="M22" s="5">
        <f t="shared" si="0"/>
        <v>6724.349999999999</v>
      </c>
    </row>
    <row r="23" ht="12.75">
      <c r="D23" s="4"/>
    </row>
    <row r="24" spans="3:11" ht="12.75">
      <c r="C24">
        <f>SUM(C2:C22)</f>
        <v>332636</v>
      </c>
      <c r="D24" s="4">
        <f>SUM(D2:D22)</f>
        <v>1.0000000000000002</v>
      </c>
      <c r="F24" s="2">
        <v>45344</v>
      </c>
      <c r="G24" s="2">
        <v>383339100</v>
      </c>
      <c r="I24">
        <v>1152</v>
      </c>
      <c r="K24" t="s">
        <v>40</v>
      </c>
    </row>
    <row r="25" spans="3:12" ht="12.75">
      <c r="C25">
        <v>290303</v>
      </c>
      <c r="D25" t="s">
        <v>31</v>
      </c>
      <c r="E25" s="4">
        <f>C25/C24</f>
        <v>0.8727347611202636</v>
      </c>
      <c r="F25" s="2">
        <v>27193</v>
      </c>
      <c r="G25" s="2">
        <v>348372183</v>
      </c>
      <c r="I25">
        <v>1200</v>
      </c>
      <c r="K25" s="2">
        <v>1427000000</v>
      </c>
      <c r="L25" t="s">
        <v>39</v>
      </c>
    </row>
    <row r="26" spans="3:12" ht="12.75">
      <c r="C26">
        <v>42333</v>
      </c>
      <c r="D26" t="s">
        <v>32</v>
      </c>
      <c r="E26" s="4">
        <f>C26/C24</f>
        <v>0.1272652388797364</v>
      </c>
      <c r="F26" s="2">
        <v>169818</v>
      </c>
      <c r="G26" s="2">
        <v>34966917</v>
      </c>
      <c r="I26">
        <v>826</v>
      </c>
      <c r="K26" s="2">
        <v>1130000000</v>
      </c>
      <c r="L26" t="s">
        <v>41</v>
      </c>
    </row>
    <row r="27" spans="11:12" ht="12.75">
      <c r="K27" s="2">
        <v>297000000</v>
      </c>
      <c r="L27" t="s">
        <v>42</v>
      </c>
    </row>
    <row r="29" spans="1:2" ht="12.75">
      <c r="A29" t="s">
        <v>16</v>
      </c>
      <c r="B29" t="s">
        <v>17</v>
      </c>
    </row>
    <row r="30" spans="1:2" ht="12.75">
      <c r="A30" t="s">
        <v>15</v>
      </c>
      <c r="B30" t="s">
        <v>17</v>
      </c>
    </row>
    <row r="31" spans="1:2" ht="12.75">
      <c r="A31" t="s">
        <v>18</v>
      </c>
      <c r="B31" t="s">
        <v>17</v>
      </c>
    </row>
    <row r="32" spans="1:2" ht="12.75">
      <c r="A32" t="s">
        <v>19</v>
      </c>
      <c r="B32" t="s">
        <v>28</v>
      </c>
    </row>
    <row r="33" spans="1:2" ht="12.75">
      <c r="A33" t="s">
        <v>26</v>
      </c>
      <c r="B33" t="s">
        <v>29</v>
      </c>
    </row>
    <row r="34" spans="1:2" ht="12.75">
      <c r="A34" t="s">
        <v>20</v>
      </c>
      <c r="B34" t="s">
        <v>17</v>
      </c>
    </row>
    <row r="35" spans="1:2" ht="12.75">
      <c r="A35" t="s">
        <v>21</v>
      </c>
      <c r="B35" t="s">
        <v>17</v>
      </c>
    </row>
    <row r="36" spans="1:2" ht="12.75">
      <c r="A36" t="s">
        <v>22</v>
      </c>
      <c r="B36" t="s">
        <v>30</v>
      </c>
    </row>
    <row r="37" spans="1:2" ht="12.75">
      <c r="A37" t="s">
        <v>23</v>
      </c>
      <c r="B37" t="s">
        <v>17</v>
      </c>
    </row>
    <row r="38" spans="1:2" ht="12.75">
      <c r="A38" t="s">
        <v>24</v>
      </c>
      <c r="B38" t="s">
        <v>35</v>
      </c>
    </row>
    <row r="39" spans="1:2" ht="12.75">
      <c r="A39" t="s">
        <v>25</v>
      </c>
      <c r="B39" t="s">
        <v>36</v>
      </c>
    </row>
    <row r="40" spans="1:2" ht="12.75">
      <c r="A40" t="s">
        <v>27</v>
      </c>
      <c r="B40" t="s">
        <v>37</v>
      </c>
    </row>
    <row r="41" spans="1:2" ht="12.75">
      <c r="A41" t="s">
        <v>34</v>
      </c>
      <c r="B41" t="s">
        <v>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 Libraries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bhstation</dc:creator>
  <cp:keywords/>
  <dc:description/>
  <cp:lastModifiedBy>bhstation</cp:lastModifiedBy>
  <dcterms:created xsi:type="dcterms:W3CDTF">2004-11-28T19:10:45Z</dcterms:created>
  <dcterms:modified xsi:type="dcterms:W3CDTF">2004-11-28T20:20:32Z</dcterms:modified>
  <cp:category/>
  <cp:version/>
  <cp:contentType/>
  <cp:contentStatus/>
</cp:coreProperties>
</file>