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<sst xmlns="http://schemas.openxmlformats.org/spreadsheetml/2006/main" count="9" uniqueCount="9">
  <si>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MODEL</t>
  </si>
  <si>
    <t>-2LL</t>
  </si>
  <si>
    <t>K</t>
  </si>
  <si>
    <t>Sample Size (N):</t>
  </si>
  <si>
    <t>c-hat:</t>
  </si>
  <si>
    <t>Selection Statistic:</t>
  </si>
  <si>
    <t>L</t>
  </si>
  <si>
    <t>AIC</t>
  </si>
  <si>
    <t>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</si>
</sst>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H41"/>
  <sheetViews>
    <sheetView tabSelected="1" workbookViewId="0" topLeftCell="A1">
      <selection activeCell="I6" sqref="I6"/>
    </sheetView>
  </sheetViews>
  <sheetFormatPr defaultColWidth="9.140625" defaultRowHeight="12.75"/>
  <sheetData>
    <row r="3" spans="2:3" ht="12.75">
      <c r="B3" s="1" t="s">
        <v>3</v>
      </c>
      <c r="C3" s="6">
        <v>448</v>
      </c>
    </row>
    <row r="4" spans="2:3" ht="12.75">
      <c r="B4" s="1" t="s">
        <v>4</v>
      </c>
      <c r="C4" s="6">
        <v>1</v>
      </c>
    </row>
    <row r="5" spans="2:6" ht="12.75">
      <c r="B5" s="1" t="s">
        <v>5</v>
      </c>
      <c r="C5" s="6" t="s">
        <v>7</v>
      </c>
      <c r="F5" s="5">
        <f>IF(OR(C5="QAIC",C5="QAICc"),"Formula uses K + 1 instead of K","")</f>
      </c>
    </row>
    <row r="7" spans="1:8" ht="12.75">
      <c r="A7" s="3" t="s">
        <v>0</v>
      </c>
      <c r="B7" s="4" t="s">
        <v>1</v>
      </c>
      <c r="C7" s="3" t="s">
        <v>2</v>
      </c>
      <c r="D7" s="3" t="str">
        <f>C5</f>
        <v>AIC</v>
      </c>
      <c r="F7" s="3" t="s">
        <v>6</v>
      </c>
      <c r="H7" s="3" t="s">
        <v>8</v>
      </c>
    </row>
    <row r="8" spans="1:8" ht="12.75">
      <c r="A8" s="2">
        <v>1</v>
      </c>
      <c r="B8" s="2">
        <v>425.811</v>
      </c>
      <c r="C8" s="2">
        <v>30</v>
      </c>
      <c r="D8">
        <f>IF($C$5="QAICc",(B8/$C$4)+(2*(C8+1))*$C$3/($C$3-(C8+1)-1),IF($C$5="QAIC",(B8/$C$4)+(2*(C8+1)),IF($C$5="AICc",B8+(2*(C8))*$C$3/($C$3-C8-1),IF($C$5="AIC",B8+(2*(C8+1)),B8+(C8*LN($C$3))))))</f>
        <v>487.811</v>
      </c>
      <c r="E8">
        <f>D8-MIN(D$8:D$1007)</f>
        <v>20.501999999999953</v>
      </c>
      <c r="F8">
        <f>EXP(-0.5*E8)</f>
        <v>3.532216102241939E-05</v>
      </c>
      <c r="G8">
        <f>F8/SUM($F$8:$F$1007)</f>
        <v>6.580012957926977E-06</v>
      </c>
      <c r="H8">
        <f>RANK(E8,$E$8:$E$1007,1)</f>
        <v>34</v>
      </c>
    </row>
    <row r="9" spans="1:8" ht="12.75">
      <c r="A9" s="2">
        <v>2</v>
      </c>
      <c r="B9" s="2">
        <v>428.586</v>
      </c>
      <c r="C9" s="2">
        <v>26</v>
      </c>
      <c r="D9">
        <f aca="true" t="shared" si="0" ref="D9:D17">IF($C$5="QAICc",(B9/$C$4)+(2*(C9+1))*$C$3/($C$3-(C9+1)-1),IF($C$5="QAIC",(B9/$C$4)+(2*(C9+1)),IF($C$5="AICc",B9+(2*(C9))*$C$3/($C$3-C9-1),IF($C$5="AIC",B9+(2*(C9+1)),B9+(C9*LN($C$3))))))</f>
        <v>482.586</v>
      </c>
      <c r="E9">
        <f aca="true" t="shared" si="1" ref="E9:E41">D9-MIN(D$8:D$1007)</f>
        <v>15.276999999999987</v>
      </c>
      <c r="F9">
        <f aca="true" t="shared" si="2" ref="F9:F41">EXP(-0.5*E9)</f>
        <v>0.00048155023593904735</v>
      </c>
      <c r="G9">
        <f aca="true" t="shared" si="3" ref="G9:G41">F9/SUM($F$8:$F$1007)</f>
        <v>8.970591551181064E-05</v>
      </c>
      <c r="H9">
        <f aca="true" t="shared" si="4" ref="H9:H41">RANK(E9,$E$8:$E$1007,1)</f>
        <v>29</v>
      </c>
    </row>
    <row r="10" spans="1:8" ht="12.75">
      <c r="A10" s="2">
        <v>3</v>
      </c>
      <c r="B10" s="2">
        <v>425.861</v>
      </c>
      <c r="C10" s="2">
        <v>29</v>
      </c>
      <c r="D10">
        <f t="shared" si="0"/>
        <v>485.861</v>
      </c>
      <c r="E10">
        <f t="shared" si="1"/>
        <v>18.551999999999964</v>
      </c>
      <c r="F10">
        <f t="shared" si="2"/>
        <v>9.364495512368561E-05</v>
      </c>
      <c r="G10">
        <f t="shared" si="3"/>
        <v>1.7444714601896575E-05</v>
      </c>
      <c r="H10">
        <f t="shared" si="4"/>
        <v>33</v>
      </c>
    </row>
    <row r="11" spans="1:8" ht="12.75">
      <c r="A11" s="2">
        <v>4</v>
      </c>
      <c r="B11" s="2">
        <v>428.626</v>
      </c>
      <c r="C11" s="2">
        <v>25</v>
      </c>
      <c r="D11">
        <f t="shared" si="0"/>
        <v>480.626</v>
      </c>
      <c r="E11">
        <f t="shared" si="1"/>
        <v>13.31699999999995</v>
      </c>
      <c r="F11">
        <f t="shared" si="2"/>
        <v>0.0012830695319504014</v>
      </c>
      <c r="G11">
        <f t="shared" si="3"/>
        <v>0.00023901748652344111</v>
      </c>
      <c r="H11">
        <f t="shared" si="4"/>
        <v>22</v>
      </c>
    </row>
    <row r="12" spans="1:8" ht="12.75">
      <c r="A12" s="2">
        <v>5</v>
      </c>
      <c r="B12" s="2">
        <v>431.949</v>
      </c>
      <c r="C12" s="2">
        <v>24</v>
      </c>
      <c r="D12">
        <f t="shared" si="0"/>
        <v>481.949</v>
      </c>
      <c r="E12">
        <f t="shared" si="1"/>
        <v>14.639999999999986</v>
      </c>
      <c r="F12">
        <f t="shared" si="2"/>
        <v>0.0006621622112122811</v>
      </c>
      <c r="G12">
        <f t="shared" si="3"/>
        <v>0.00012335134102528232</v>
      </c>
      <c r="H12">
        <f t="shared" si="4"/>
        <v>26</v>
      </c>
    </row>
    <row r="13" spans="1:8" ht="12.75">
      <c r="A13" s="2">
        <v>6</v>
      </c>
      <c r="B13" s="2">
        <v>432.1</v>
      </c>
      <c r="C13" s="2">
        <v>24</v>
      </c>
      <c r="D13">
        <f t="shared" si="0"/>
        <v>482.1</v>
      </c>
      <c r="E13">
        <f t="shared" si="1"/>
        <v>14.790999999999997</v>
      </c>
      <c r="F13">
        <f t="shared" si="2"/>
        <v>0.0006140095967827176</v>
      </c>
      <c r="G13">
        <f t="shared" si="3"/>
        <v>0.00011438119826693061</v>
      </c>
      <c r="H13">
        <f t="shared" si="4"/>
        <v>27</v>
      </c>
    </row>
    <row r="14" spans="1:8" ht="12.75">
      <c r="A14" s="2">
        <v>7</v>
      </c>
      <c r="B14" s="2">
        <v>428.678</v>
      </c>
      <c r="C14" s="2">
        <v>24</v>
      </c>
      <c r="D14">
        <f t="shared" si="0"/>
        <v>478.678</v>
      </c>
      <c r="E14">
        <f t="shared" si="1"/>
        <v>11.368999999999971</v>
      </c>
      <c r="F14">
        <f t="shared" si="2"/>
        <v>0.0033982319408942907</v>
      </c>
      <c r="G14">
        <f t="shared" si="3"/>
        <v>0.0006330419645313706</v>
      </c>
      <c r="H14">
        <f t="shared" si="4"/>
        <v>18</v>
      </c>
    </row>
    <row r="15" spans="1:8" ht="12.75">
      <c r="A15" s="2">
        <v>8</v>
      </c>
      <c r="B15" s="2">
        <v>434.58</v>
      </c>
      <c r="C15" s="2">
        <v>23</v>
      </c>
      <c r="D15">
        <f t="shared" si="0"/>
        <v>482.58</v>
      </c>
      <c r="E15">
        <f t="shared" si="1"/>
        <v>15.270999999999958</v>
      </c>
      <c r="F15">
        <f t="shared" si="2"/>
        <v>0.0004829970557915354</v>
      </c>
      <c r="G15">
        <f t="shared" si="3"/>
        <v>8.997543733894672E-05</v>
      </c>
      <c r="H15">
        <f t="shared" si="4"/>
        <v>28</v>
      </c>
    </row>
    <row r="16" spans="1:8" ht="12.75">
      <c r="A16" s="2">
        <v>9</v>
      </c>
      <c r="B16" s="2">
        <v>432.087</v>
      </c>
      <c r="C16" s="2">
        <v>23</v>
      </c>
      <c r="D16">
        <f t="shared" si="0"/>
        <v>480.087</v>
      </c>
      <c r="E16">
        <f t="shared" si="1"/>
        <v>12.777999999999963</v>
      </c>
      <c r="F16">
        <f t="shared" si="2"/>
        <v>0.0016799352969985473</v>
      </c>
      <c r="G16">
        <f t="shared" si="3"/>
        <v>0.00031294789737562335</v>
      </c>
      <c r="H16">
        <f t="shared" si="4"/>
        <v>19</v>
      </c>
    </row>
    <row r="17" spans="1:8" ht="12.75">
      <c r="A17" s="2">
        <v>10</v>
      </c>
      <c r="B17" s="2">
        <v>432.24</v>
      </c>
      <c r="C17" s="2">
        <v>23</v>
      </c>
      <c r="D17">
        <f t="shared" si="0"/>
        <v>480.24</v>
      </c>
      <c r="E17">
        <f t="shared" si="1"/>
        <v>12.930999999999983</v>
      </c>
      <c r="F17">
        <f t="shared" si="2"/>
        <v>0.0015562129581912468</v>
      </c>
      <c r="G17">
        <f t="shared" si="3"/>
        <v>0.00028990019675446504</v>
      </c>
      <c r="H17">
        <f t="shared" si="4"/>
        <v>20</v>
      </c>
    </row>
    <row r="18" spans="1:8" ht="12.75">
      <c r="A18" s="2">
        <v>11</v>
      </c>
      <c r="B18" s="2">
        <v>434.813</v>
      </c>
      <c r="C18" s="2">
        <v>22</v>
      </c>
      <c r="D18">
        <f aca="true" t="shared" si="5" ref="D18:D41">IF($C$5="QAICc",(B18/$C$4)+(2*(C18+1))*$C$3/($C$3-(C18+1)-1),IF($C$5="QAIC",(B18/$C$4)+(2*(C18+1)),IF($C$5="AICc",B18+(2*(C18))*$C$3/($C$3-C18-1),IF($C$5="AIC",B18+(2*(C18+1)),B18+(C18*LN($C$3))))))</f>
        <v>480.813</v>
      </c>
      <c r="E18">
        <f t="shared" si="1"/>
        <v>13.503999999999962</v>
      </c>
      <c r="F18">
        <f t="shared" si="2"/>
        <v>0.0011685402017484632</v>
      </c>
      <c r="G18">
        <f t="shared" si="3"/>
        <v>0.0002176823118065508</v>
      </c>
      <c r="H18">
        <f t="shared" si="4"/>
        <v>23</v>
      </c>
    </row>
    <row r="19" spans="1:8" ht="12.75">
      <c r="A19" s="2">
        <v>12</v>
      </c>
      <c r="B19" s="2">
        <v>437.321</v>
      </c>
      <c r="C19" s="2">
        <v>21</v>
      </c>
      <c r="D19">
        <f t="shared" si="5"/>
        <v>481.321</v>
      </c>
      <c r="E19">
        <f t="shared" si="1"/>
        <v>14.012</v>
      </c>
      <c r="F19">
        <f t="shared" si="2"/>
        <v>0.0009064270548580008</v>
      </c>
      <c r="G19">
        <f t="shared" si="3"/>
        <v>0.00016885438471886304</v>
      </c>
      <c r="H19">
        <f t="shared" si="4"/>
        <v>25</v>
      </c>
    </row>
    <row r="20" spans="1:8" ht="12.75">
      <c r="A20" s="2">
        <v>13</v>
      </c>
      <c r="B20" s="2">
        <v>438.415</v>
      </c>
      <c r="C20" s="2">
        <v>20</v>
      </c>
      <c r="D20">
        <f t="shared" si="5"/>
        <v>480.415</v>
      </c>
      <c r="E20">
        <f t="shared" si="1"/>
        <v>13.105999999999995</v>
      </c>
      <c r="F20">
        <f t="shared" si="2"/>
        <v>0.0014258316806024503</v>
      </c>
      <c r="G20">
        <f t="shared" si="3"/>
        <v>0.00026561203116174184</v>
      </c>
      <c r="H20">
        <f t="shared" si="4"/>
        <v>21</v>
      </c>
    </row>
    <row r="21" spans="1:8" ht="12.75">
      <c r="A21" s="2">
        <v>14</v>
      </c>
      <c r="B21" s="2">
        <v>443.063</v>
      </c>
      <c r="C21" s="2">
        <v>19</v>
      </c>
      <c r="D21">
        <f t="shared" si="5"/>
        <v>483.063</v>
      </c>
      <c r="E21">
        <f t="shared" si="1"/>
        <v>15.753999999999962</v>
      </c>
      <c r="F21">
        <f t="shared" si="2"/>
        <v>0.0003793694597050623</v>
      </c>
      <c r="G21">
        <f t="shared" si="3"/>
        <v>7.067109962826633E-05</v>
      </c>
      <c r="H21">
        <f t="shared" si="4"/>
        <v>30</v>
      </c>
    </row>
    <row r="22" spans="1:8" ht="12.75">
      <c r="A22" s="2">
        <v>15</v>
      </c>
      <c r="B22" s="2">
        <v>440.893</v>
      </c>
      <c r="C22" s="2">
        <v>19</v>
      </c>
      <c r="D22">
        <f t="shared" si="5"/>
        <v>480.893</v>
      </c>
      <c r="E22">
        <f t="shared" si="1"/>
        <v>13.583999999999946</v>
      </c>
      <c r="F22">
        <f t="shared" si="2"/>
        <v>0.0011227210850648574</v>
      </c>
      <c r="G22">
        <f t="shared" si="3"/>
        <v>0.00020914686627399872</v>
      </c>
      <c r="H22">
        <f t="shared" si="4"/>
        <v>24</v>
      </c>
    </row>
    <row r="23" spans="1:8" ht="12.75">
      <c r="A23" s="2">
        <v>16</v>
      </c>
      <c r="B23" s="2">
        <v>445.561</v>
      </c>
      <c r="C23" s="2">
        <v>18</v>
      </c>
      <c r="D23">
        <f t="shared" si="5"/>
        <v>483.561</v>
      </c>
      <c r="E23">
        <f t="shared" si="1"/>
        <v>16.251999999999953</v>
      </c>
      <c r="F23">
        <f t="shared" si="2"/>
        <v>0.0002957488332998421</v>
      </c>
      <c r="G23">
        <f t="shared" si="3"/>
        <v>5.509377396727164E-05</v>
      </c>
      <c r="H23">
        <f t="shared" si="4"/>
        <v>31</v>
      </c>
    </row>
    <row r="24" spans="1:8" ht="12.75">
      <c r="A24" s="2">
        <v>17</v>
      </c>
      <c r="B24" s="2">
        <v>452.649</v>
      </c>
      <c r="C24" s="2">
        <v>15</v>
      </c>
      <c r="D24">
        <f t="shared" si="5"/>
        <v>484.649</v>
      </c>
      <c r="E24">
        <f t="shared" si="1"/>
        <v>17.339999999999975</v>
      </c>
      <c r="F24">
        <f t="shared" si="2"/>
        <v>0.00017165910422453257</v>
      </c>
      <c r="G24">
        <f t="shared" si="3"/>
        <v>3.197763379841462E-05</v>
      </c>
      <c r="H24">
        <f t="shared" si="4"/>
        <v>32</v>
      </c>
    </row>
    <row r="25" spans="1:8" ht="12.75">
      <c r="A25" s="2">
        <v>18</v>
      </c>
      <c r="B25" s="2">
        <v>430.205</v>
      </c>
      <c r="C25" s="2">
        <v>22</v>
      </c>
      <c r="D25">
        <f t="shared" si="5"/>
        <v>476.205</v>
      </c>
      <c r="E25">
        <f t="shared" si="1"/>
        <v>8.895999999999958</v>
      </c>
      <c r="F25">
        <f t="shared" si="2"/>
        <v>0.011701947477049633</v>
      </c>
      <c r="G25">
        <f t="shared" si="3"/>
        <v>0.002179905300332427</v>
      </c>
      <c r="H25">
        <f t="shared" si="4"/>
        <v>17</v>
      </c>
    </row>
    <row r="26" spans="1:8" ht="12.75">
      <c r="A26" s="2">
        <v>19</v>
      </c>
      <c r="B26" s="2">
        <v>433.183</v>
      </c>
      <c r="C26" s="2">
        <v>18</v>
      </c>
      <c r="D26">
        <f t="shared" si="5"/>
        <v>471.183</v>
      </c>
      <c r="E26">
        <f t="shared" si="1"/>
        <v>3.873999999999967</v>
      </c>
      <c r="F26">
        <f t="shared" si="2"/>
        <v>0.14413570894196548</v>
      </c>
      <c r="G26">
        <f t="shared" si="3"/>
        <v>0.02685041925764831</v>
      </c>
      <c r="H26">
        <f t="shared" si="4"/>
        <v>14</v>
      </c>
    </row>
    <row r="27" spans="1:8" ht="12.75">
      <c r="A27" s="2">
        <v>20</v>
      </c>
      <c r="B27" s="2">
        <v>430.321</v>
      </c>
      <c r="C27" s="2">
        <v>21</v>
      </c>
      <c r="D27">
        <f t="shared" si="5"/>
        <v>474.321</v>
      </c>
      <c r="E27">
        <f t="shared" si="1"/>
        <v>7.0120000000000005</v>
      </c>
      <c r="F27">
        <f t="shared" si="2"/>
        <v>0.030016741589209084</v>
      </c>
      <c r="G27">
        <f t="shared" si="3"/>
        <v>0.0055916892651720574</v>
      </c>
      <c r="H27">
        <f t="shared" si="4"/>
        <v>16</v>
      </c>
    </row>
    <row r="28" spans="1:8" ht="12.75">
      <c r="A28" s="2">
        <v>21</v>
      </c>
      <c r="B28" s="2">
        <v>433.268</v>
      </c>
      <c r="C28" s="2">
        <v>17</v>
      </c>
      <c r="D28">
        <f t="shared" si="5"/>
        <v>469.268</v>
      </c>
      <c r="E28">
        <f t="shared" si="1"/>
        <v>1.9589999999999463</v>
      </c>
      <c r="F28">
        <f t="shared" si="2"/>
        <v>0.37549880132254265</v>
      </c>
      <c r="G28">
        <f t="shared" si="3"/>
        <v>0.06995005138049568</v>
      </c>
      <c r="H28">
        <f t="shared" si="4"/>
        <v>6</v>
      </c>
    </row>
    <row r="29" spans="1:8" ht="12.75">
      <c r="A29" s="2">
        <v>22</v>
      </c>
      <c r="B29" s="2">
        <v>436.417</v>
      </c>
      <c r="C29" s="2">
        <v>16</v>
      </c>
      <c r="D29">
        <f t="shared" si="5"/>
        <v>470.417</v>
      </c>
      <c r="E29">
        <f t="shared" si="1"/>
        <v>3.1079999999999472</v>
      </c>
      <c r="F29">
        <f t="shared" si="2"/>
        <v>0.21140067765351606</v>
      </c>
      <c r="G29">
        <f t="shared" si="3"/>
        <v>0.039380920023318604</v>
      </c>
      <c r="H29">
        <f t="shared" si="4"/>
        <v>9</v>
      </c>
    </row>
    <row r="30" spans="1:8" ht="12.75">
      <c r="A30" s="2">
        <v>23</v>
      </c>
      <c r="B30" s="2">
        <v>436.762</v>
      </c>
      <c r="C30" s="2">
        <v>16</v>
      </c>
      <c r="D30">
        <f t="shared" si="5"/>
        <v>470.762</v>
      </c>
      <c r="E30">
        <f t="shared" si="1"/>
        <v>3.4529999999999745</v>
      </c>
      <c r="F30">
        <f t="shared" si="2"/>
        <v>0.17790599253973982</v>
      </c>
      <c r="G30">
        <f t="shared" si="3"/>
        <v>0.03314133966665685</v>
      </c>
      <c r="H30">
        <f t="shared" si="4"/>
        <v>11</v>
      </c>
    </row>
    <row r="31" spans="1:8" ht="12.75">
      <c r="A31" s="2">
        <v>24</v>
      </c>
      <c r="B31" s="2">
        <v>433.309</v>
      </c>
      <c r="C31" s="2">
        <v>16</v>
      </c>
      <c r="D31">
        <f t="shared" si="5"/>
        <v>467.309</v>
      </c>
      <c r="E31">
        <f t="shared" si="1"/>
        <v>0</v>
      </c>
      <c r="F31">
        <f t="shared" si="2"/>
        <v>1</v>
      </c>
      <c r="G31">
        <f t="shared" si="3"/>
        <v>0.1862856848920021</v>
      </c>
      <c r="H31">
        <f t="shared" si="4"/>
        <v>1</v>
      </c>
    </row>
    <row r="32" spans="1:8" ht="12.75">
      <c r="A32" s="2">
        <v>25</v>
      </c>
      <c r="B32" s="2">
        <v>439.07</v>
      </c>
      <c r="C32" s="2">
        <v>15</v>
      </c>
      <c r="D32">
        <f t="shared" si="5"/>
        <v>471.07</v>
      </c>
      <c r="E32">
        <f t="shared" si="1"/>
        <v>3.7609999999999673</v>
      </c>
      <c r="F32">
        <f t="shared" si="2"/>
        <v>0.15251382977459257</v>
      </c>
      <c r="G32">
        <f t="shared" si="3"/>
        <v>0.0284111432350622</v>
      </c>
      <c r="H32">
        <f t="shared" si="4"/>
        <v>13</v>
      </c>
    </row>
    <row r="33" spans="1:8" ht="12.75">
      <c r="A33" s="2">
        <v>26</v>
      </c>
      <c r="B33" s="2">
        <v>436.528</v>
      </c>
      <c r="C33" s="2">
        <v>15</v>
      </c>
      <c r="D33">
        <f t="shared" si="5"/>
        <v>468.528</v>
      </c>
      <c r="E33">
        <f t="shared" si="1"/>
        <v>1.218999999999994</v>
      </c>
      <c r="F33">
        <f t="shared" si="2"/>
        <v>0.5436226124392185</v>
      </c>
      <c r="G33">
        <f t="shared" si="3"/>
        <v>0.10126911068101924</v>
      </c>
      <c r="H33">
        <f t="shared" si="4"/>
        <v>3</v>
      </c>
    </row>
    <row r="34" spans="1:8" ht="12.75">
      <c r="A34" s="2">
        <v>27</v>
      </c>
      <c r="B34" s="2">
        <v>436.922</v>
      </c>
      <c r="C34" s="2">
        <v>15</v>
      </c>
      <c r="D34">
        <f t="shared" si="5"/>
        <v>468.922</v>
      </c>
      <c r="E34">
        <f t="shared" si="1"/>
        <v>1.6129999999999995</v>
      </c>
      <c r="F34">
        <f t="shared" si="2"/>
        <v>0.44641779739204224</v>
      </c>
      <c r="G34">
        <f t="shared" si="3"/>
        <v>0.08316124513515562</v>
      </c>
      <c r="H34">
        <f t="shared" si="4"/>
        <v>5</v>
      </c>
    </row>
    <row r="35" spans="1:8" ht="12.75">
      <c r="A35" s="2">
        <v>28</v>
      </c>
      <c r="B35" s="2">
        <v>439.304</v>
      </c>
      <c r="C35" s="2">
        <v>14</v>
      </c>
      <c r="D35">
        <f t="shared" si="5"/>
        <v>469.304</v>
      </c>
      <c r="E35">
        <f t="shared" si="1"/>
        <v>1.9949999999999477</v>
      </c>
      <c r="F35">
        <f t="shared" si="2"/>
        <v>0.36880029035625267</v>
      </c>
      <c r="G35">
        <f t="shared" si="3"/>
        <v>0.06870221467738377</v>
      </c>
      <c r="H35">
        <f t="shared" si="4"/>
        <v>7</v>
      </c>
    </row>
    <row r="36" spans="1:8" ht="12.75">
      <c r="A36" s="2">
        <v>29</v>
      </c>
      <c r="B36" s="2">
        <v>441.811</v>
      </c>
      <c r="C36" s="2">
        <v>13</v>
      </c>
      <c r="D36">
        <f t="shared" si="5"/>
        <v>469.811</v>
      </c>
      <c r="E36">
        <f t="shared" si="1"/>
        <v>2.5019999999999527</v>
      </c>
      <c r="F36">
        <f t="shared" si="2"/>
        <v>0.28621843526799623</v>
      </c>
      <c r="G36">
        <f t="shared" si="3"/>
        <v>0.05331839724261585</v>
      </c>
      <c r="H36">
        <f t="shared" si="4"/>
        <v>8</v>
      </c>
    </row>
    <row r="37" spans="1:8" ht="12.75">
      <c r="A37" s="2">
        <v>30</v>
      </c>
      <c r="B37" s="2">
        <v>442.161</v>
      </c>
      <c r="C37" s="2">
        <v>12</v>
      </c>
      <c r="D37">
        <f t="shared" si="5"/>
        <v>468.161</v>
      </c>
      <c r="E37">
        <f t="shared" si="1"/>
        <v>0.8519999999999754</v>
      </c>
      <c r="F37">
        <f t="shared" si="2"/>
        <v>0.6531163421206836</v>
      </c>
      <c r="G37">
        <f t="shared" si="3"/>
        <v>0.1216662251061107</v>
      </c>
      <c r="H37">
        <f t="shared" si="4"/>
        <v>2</v>
      </c>
    </row>
    <row r="38" spans="1:8" ht="12.75">
      <c r="A38" s="2">
        <v>31</v>
      </c>
      <c r="B38" s="2">
        <v>446.419</v>
      </c>
      <c r="C38" s="2">
        <v>11</v>
      </c>
      <c r="D38">
        <f t="shared" si="5"/>
        <v>470.419</v>
      </c>
      <c r="E38">
        <f t="shared" si="1"/>
        <v>3.109999999999957</v>
      </c>
      <c r="F38">
        <f t="shared" si="2"/>
        <v>0.21118938264097573</v>
      </c>
      <c r="G38">
        <f t="shared" si="3"/>
        <v>0.03934155878719326</v>
      </c>
      <c r="H38">
        <f t="shared" si="4"/>
        <v>10</v>
      </c>
    </row>
    <row r="39" spans="1:8" ht="12.75">
      <c r="A39" s="2">
        <v>32</v>
      </c>
      <c r="B39" s="2">
        <v>444.717</v>
      </c>
      <c r="C39" s="2">
        <v>11</v>
      </c>
      <c r="D39">
        <f t="shared" si="5"/>
        <v>468.717</v>
      </c>
      <c r="E39">
        <f t="shared" si="1"/>
        <v>1.4079999999999586</v>
      </c>
      <c r="F39">
        <f t="shared" si="2"/>
        <v>0.49460292996706723</v>
      </c>
      <c r="G39">
        <f t="shared" si="3"/>
        <v>0.09213744555850607</v>
      </c>
      <c r="H39">
        <f t="shared" si="4"/>
        <v>4</v>
      </c>
    </row>
    <row r="40" spans="1:8" ht="12.75">
      <c r="A40" s="2">
        <v>33</v>
      </c>
      <c r="B40" s="2">
        <v>449.055</v>
      </c>
      <c r="C40" s="2">
        <v>10</v>
      </c>
      <c r="D40">
        <f t="shared" si="5"/>
        <v>471.055</v>
      </c>
      <c r="E40">
        <f t="shared" si="1"/>
        <v>3.745999999999981</v>
      </c>
      <c r="F40">
        <f t="shared" si="2"/>
        <v>0.15366198369312906</v>
      </c>
      <c r="G40">
        <f t="shared" si="3"/>
        <v>0.028625027874138204</v>
      </c>
      <c r="H40">
        <f t="shared" si="4"/>
        <v>12</v>
      </c>
    </row>
    <row r="41" spans="1:8" ht="12.75">
      <c r="A41" s="2">
        <v>34</v>
      </c>
      <c r="B41" s="2">
        <v>456.091</v>
      </c>
      <c r="C41" s="2">
        <v>7</v>
      </c>
      <c r="D41">
        <f t="shared" si="5"/>
        <v>472.091</v>
      </c>
      <c r="E41">
        <f t="shared" si="1"/>
        <v>4.781999999999982</v>
      </c>
      <c r="F41">
        <f t="shared" si="2"/>
        <v>0.0915380999932023</v>
      </c>
      <c r="G41">
        <f t="shared" si="3"/>
        <v>0.017052237650946264</v>
      </c>
      <c r="H41">
        <f t="shared" si="4"/>
        <v>15</v>
      </c>
    </row>
  </sheetData>
  <sheetProtection insertRows="0" deleteRows="0" selectLockedCells="1"/>
  <dataValidations count="1">
    <dataValidation type="list" allowBlank="1" showInputMessage="1" showErrorMessage="1" sqref="C5">
      <formula1>"AIC, AICc, QAIC, QAICc, BIC"</formula1>
    </dataValidation>
  </dataValidations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2169892" r:id="rId1"/>
    <oleObject progId="Equation.3" shapeId="21870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 / NWRC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R. Mitchell</dc:creator>
  <cp:keywords/>
  <dc:description/>
  <cp:lastModifiedBy>Brian R. Mitchell</cp:lastModifiedBy>
  <dcterms:created xsi:type="dcterms:W3CDTF">2005-01-28T22:58:17Z</dcterms:created>
  <dcterms:modified xsi:type="dcterms:W3CDTF">2005-02-01T22:38:28Z</dcterms:modified>
  <cp:category/>
  <cp:version/>
  <cp:contentType/>
  <cp:contentStatus/>
</cp:coreProperties>
</file>